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02"/>
  <workbookPr filterPrivacy="1" defaultThemeVersion="124226"/>
  <xr:revisionPtr revIDLastSave="9" documentId="11_1C848234E0458027B64D11719C16C9486CBAC247" xr6:coauthVersionLast="47" xr6:coauthVersionMax="47" xr10:uidLastSave="{7D01B755-820C-4B8E-9CCA-30CCE07DC944}"/>
  <bookViews>
    <workbookView xWindow="-120" yWindow="-120" windowWidth="20730" windowHeight="11160" activeTab="1" xr2:uid="{00000000-000D-0000-FFFF-FFFF00000000}"/>
  </bookViews>
  <sheets>
    <sheet name="Daily Sales Record" sheetId="1" r:id="rId1"/>
    <sheet name="Inventory" sheetId="4" r:id="rId2"/>
    <sheet name="Monthly Sales for REF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8" i="4" l="1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7" i="4"/>
  <c r="R7" i="6"/>
  <c r="M31" i="1"/>
  <c r="Q31" i="1"/>
  <c r="U31" i="1"/>
  <c r="O31" i="1"/>
  <c r="S31" i="1"/>
  <c r="T31" i="1"/>
  <c r="P31" i="1"/>
  <c r="J31" i="1"/>
  <c r="H31" i="1"/>
  <c r="M7" i="4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R31" i="1"/>
  <c r="N31" i="1"/>
  <c r="L31" i="1"/>
  <c r="K31" i="1"/>
  <c r="I31" i="1"/>
  <c r="G31" i="1"/>
  <c r="F31" i="1"/>
  <c r="E31" i="1"/>
  <c r="E30" i="1"/>
  <c r="H3" i="1" l="1"/>
  <c r="AA31" i="4"/>
  <c r="Z31" i="4"/>
  <c r="AC31" i="4" s="1"/>
  <c r="Y31" i="4"/>
  <c r="X31" i="4"/>
  <c r="W31" i="4"/>
  <c r="AA30" i="4"/>
  <c r="Z30" i="4"/>
  <c r="AC30" i="4" s="1"/>
  <c r="Y30" i="4"/>
  <c r="X30" i="4"/>
  <c r="W30" i="4"/>
  <c r="V31" i="4"/>
  <c r="V30" i="4"/>
  <c r="P30" i="4" l="1"/>
  <c r="P31" i="4"/>
  <c r="P5" i="4" s="1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P31" i="6"/>
  <c r="O31" i="6"/>
  <c r="N31" i="6"/>
  <c r="N5" i="6" s="1"/>
  <c r="M31" i="6"/>
  <c r="M5" i="6" s="1"/>
  <c r="L31" i="6"/>
  <c r="L5" i="6" s="1"/>
  <c r="K31" i="6"/>
  <c r="K5" i="6" s="1"/>
  <c r="J31" i="6"/>
  <c r="I31" i="6"/>
  <c r="I5" i="6" s="1"/>
  <c r="H31" i="6"/>
  <c r="G31" i="6"/>
  <c r="F31" i="6"/>
  <c r="F5" i="6" s="1"/>
  <c r="P30" i="6"/>
  <c r="O30" i="6"/>
  <c r="N30" i="6"/>
  <c r="M30" i="6"/>
  <c r="L30" i="6"/>
  <c r="K30" i="6"/>
  <c r="J30" i="6"/>
  <c r="I30" i="6"/>
  <c r="H30" i="6"/>
  <c r="G30" i="6"/>
  <c r="F30" i="6"/>
  <c r="P5" i="6"/>
  <c r="O5" i="6"/>
  <c r="J5" i="6"/>
  <c r="H5" i="6"/>
  <c r="G5" i="6"/>
  <c r="E31" i="6"/>
  <c r="E5" i="6" s="1"/>
  <c r="E30" i="6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O31" i="4"/>
  <c r="O5" i="4" s="1"/>
  <c r="L31" i="4"/>
  <c r="L4" i="4" s="1"/>
  <c r="K31" i="4"/>
  <c r="K4" i="4" s="1"/>
  <c r="J31" i="4"/>
  <c r="J4" i="4" s="1"/>
  <c r="I31" i="4"/>
  <c r="I4" i="4" s="1"/>
  <c r="H31" i="4"/>
  <c r="H4" i="4" s="1"/>
  <c r="G31" i="4"/>
  <c r="G4" i="4" s="1"/>
  <c r="F31" i="4"/>
  <c r="F4" i="4" s="1"/>
  <c r="O30" i="4"/>
  <c r="L30" i="4"/>
  <c r="K30" i="4"/>
  <c r="J30" i="4"/>
  <c r="I30" i="4"/>
  <c r="H30" i="4"/>
  <c r="G30" i="4"/>
  <c r="F30" i="4"/>
  <c r="E30" i="4"/>
  <c r="E31" i="4"/>
  <c r="E5" i="4" s="1"/>
  <c r="N3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AJ29" i="1"/>
  <c r="N29" i="4" s="1"/>
  <c r="AJ28" i="1"/>
  <c r="N28" i="4" s="1"/>
  <c r="AJ27" i="1"/>
  <c r="N27" i="4" s="1"/>
  <c r="AJ26" i="1"/>
  <c r="N26" i="4" s="1"/>
  <c r="AJ25" i="1"/>
  <c r="N25" i="4" s="1"/>
  <c r="AJ24" i="1"/>
  <c r="N24" i="4" s="1"/>
  <c r="AJ23" i="1"/>
  <c r="N23" i="4" s="1"/>
  <c r="AJ22" i="1"/>
  <c r="N22" i="4" s="1"/>
  <c r="AJ21" i="1"/>
  <c r="N21" i="4" s="1"/>
  <c r="AJ20" i="1"/>
  <c r="N20" i="4" s="1"/>
  <c r="AJ19" i="1"/>
  <c r="N19" i="4" s="1"/>
  <c r="AJ18" i="1"/>
  <c r="N18" i="4" s="1"/>
  <c r="AJ17" i="1"/>
  <c r="N17" i="4" s="1"/>
  <c r="AJ16" i="1"/>
  <c r="N16" i="4" s="1"/>
  <c r="AJ15" i="1"/>
  <c r="N15" i="4" s="1"/>
  <c r="AJ14" i="1"/>
  <c r="N14" i="4" s="1"/>
  <c r="AJ13" i="1"/>
  <c r="N13" i="4" s="1"/>
  <c r="AJ12" i="1"/>
  <c r="N12" i="4" s="1"/>
  <c r="AJ11" i="1"/>
  <c r="N11" i="4" s="1"/>
  <c r="AJ10" i="1"/>
  <c r="N10" i="4" s="1"/>
  <c r="AJ9" i="1"/>
  <c r="N9" i="4" s="1"/>
  <c r="AJ8" i="1"/>
  <c r="N8" i="4" s="1"/>
  <c r="AJ7" i="1"/>
  <c r="N7" i="4" s="1"/>
  <c r="Q7" i="4" s="1"/>
  <c r="R7" i="4" s="1"/>
  <c r="T7" i="4" s="1"/>
  <c r="L2" i="1" l="1"/>
  <c r="N2" i="1"/>
  <c r="L3" i="1"/>
  <c r="Q8" i="4"/>
  <c r="R8" i="4" s="1"/>
  <c r="T8" i="4" s="1"/>
  <c r="Q10" i="4"/>
  <c r="AJ30" i="1"/>
  <c r="J2" i="1"/>
  <c r="J3" i="1"/>
  <c r="Q12" i="4"/>
  <c r="R12" i="4" s="1"/>
  <c r="T12" i="4" s="1"/>
  <c r="Q14" i="4"/>
  <c r="R14" i="4" s="1"/>
  <c r="T14" i="4" s="1"/>
  <c r="Q16" i="4"/>
  <c r="R16" i="4" s="1"/>
  <c r="T16" i="4" s="1"/>
  <c r="Q18" i="4"/>
  <c r="R18" i="4" s="1"/>
  <c r="T18" i="4" s="1"/>
  <c r="Q20" i="4"/>
  <c r="R20" i="4" s="1"/>
  <c r="T20" i="4" s="1"/>
  <c r="Q22" i="4"/>
  <c r="R22" i="4" s="1"/>
  <c r="T22" i="4" s="1"/>
  <c r="Q24" i="4"/>
  <c r="R24" i="4" s="1"/>
  <c r="T24" i="4" s="1"/>
  <c r="Q26" i="4"/>
  <c r="R26" i="4" s="1"/>
  <c r="T26" i="4" s="1"/>
  <c r="Q28" i="4"/>
  <c r="R28" i="4" s="1"/>
  <c r="T28" i="4" s="1"/>
  <c r="Q9" i="4"/>
  <c r="R9" i="4" s="1"/>
  <c r="T9" i="4" s="1"/>
  <c r="Q11" i="4"/>
  <c r="R11" i="4" s="1"/>
  <c r="T11" i="4" s="1"/>
  <c r="Q13" i="4"/>
  <c r="R13" i="4" s="1"/>
  <c r="T13" i="4" s="1"/>
  <c r="Q15" i="4"/>
  <c r="R15" i="4" s="1"/>
  <c r="T15" i="4" s="1"/>
  <c r="Q17" i="4"/>
  <c r="R17" i="4" s="1"/>
  <c r="T17" i="4" s="1"/>
  <c r="Q19" i="4"/>
  <c r="R19" i="4" s="1"/>
  <c r="T19" i="4" s="1"/>
  <c r="Q21" i="4"/>
  <c r="R21" i="4" s="1"/>
  <c r="T21" i="4" s="1"/>
  <c r="Q23" i="4"/>
  <c r="R23" i="4" s="1"/>
  <c r="T23" i="4" s="1"/>
  <c r="Q25" i="4"/>
  <c r="R25" i="4" s="1"/>
  <c r="T25" i="4" s="1"/>
  <c r="Q27" i="4"/>
  <c r="R27" i="4" s="1"/>
  <c r="T27" i="4" s="1"/>
  <c r="Q29" i="4"/>
  <c r="R29" i="4" s="1"/>
  <c r="T29" i="4" s="1"/>
  <c r="N30" i="4"/>
  <c r="N31" i="4"/>
  <c r="N5" i="4" s="1"/>
  <c r="R10" i="4"/>
  <c r="T10" i="4" s="1"/>
  <c r="M31" i="4"/>
  <c r="M5" i="4" s="1"/>
  <c r="M30" i="4"/>
  <c r="R31" i="6"/>
  <c r="R30" i="6"/>
  <c r="H2" i="1"/>
  <c r="AJ31" i="1"/>
  <c r="T31" i="4" l="1"/>
  <c r="T30" i="4"/>
  <c r="P3" i="1"/>
  <c r="Q30" i="4"/>
  <c r="P2" i="1"/>
  <c r="Q31" i="4"/>
  <c r="Q5" i="4" s="1"/>
</calcChain>
</file>

<file path=xl/sharedStrings.xml><?xml version="1.0" encoding="utf-8"?>
<sst xmlns="http://schemas.openxmlformats.org/spreadsheetml/2006/main" count="278" uniqueCount="120">
  <si>
    <t>Product Code</t>
  </si>
  <si>
    <t>Product Name</t>
  </si>
  <si>
    <t>Pack Size</t>
  </si>
  <si>
    <t>Daily Sales Volume</t>
  </si>
  <si>
    <t>Price</t>
  </si>
  <si>
    <t>Daily Sales Record</t>
  </si>
  <si>
    <t>Month:</t>
  </si>
  <si>
    <t>July, 2020</t>
  </si>
  <si>
    <t>GT Sales Volume</t>
  </si>
  <si>
    <t>PR 1</t>
  </si>
  <si>
    <t>PR 2</t>
  </si>
  <si>
    <t>PR 3</t>
  </si>
  <si>
    <t>PR 4</t>
  </si>
  <si>
    <t>PR 5</t>
  </si>
  <si>
    <t>PR 6</t>
  </si>
  <si>
    <t>PR 7</t>
  </si>
  <si>
    <t>PR 8</t>
  </si>
  <si>
    <t>PR 9</t>
  </si>
  <si>
    <t>PR 10</t>
  </si>
  <si>
    <t>PR 11</t>
  </si>
  <si>
    <t>PR 12</t>
  </si>
  <si>
    <t>PR 13</t>
  </si>
  <si>
    <t>PR 14</t>
  </si>
  <si>
    <t>PR 15</t>
  </si>
  <si>
    <t>PR 16</t>
  </si>
  <si>
    <t>PR 17</t>
  </si>
  <si>
    <t>PR 18</t>
  </si>
  <si>
    <t>PR 19</t>
  </si>
  <si>
    <t>PR 20</t>
  </si>
  <si>
    <t>PR 21</t>
  </si>
  <si>
    <t>PR 22</t>
  </si>
  <si>
    <t>PR 23</t>
  </si>
  <si>
    <t>Product A</t>
  </si>
  <si>
    <t>Product B</t>
  </si>
  <si>
    <t>Product C</t>
  </si>
  <si>
    <t>Product D</t>
  </si>
  <si>
    <t>Product E</t>
  </si>
  <si>
    <t>Product F</t>
  </si>
  <si>
    <t>Product G</t>
  </si>
  <si>
    <t>Product H</t>
  </si>
  <si>
    <t>Product I</t>
  </si>
  <si>
    <t>Product J</t>
  </si>
  <si>
    <t>Product K</t>
  </si>
  <si>
    <t>Product L</t>
  </si>
  <si>
    <t>Product M</t>
  </si>
  <si>
    <t>Product N</t>
  </si>
  <si>
    <t>Product O</t>
  </si>
  <si>
    <t>Product P</t>
  </si>
  <si>
    <t>Product Q</t>
  </si>
  <si>
    <t>Product R</t>
  </si>
  <si>
    <t>Product S</t>
  </si>
  <si>
    <t>Product T</t>
  </si>
  <si>
    <t>Product U</t>
  </si>
  <si>
    <t>Product V</t>
  </si>
  <si>
    <t>Product W</t>
  </si>
  <si>
    <t>20gm</t>
  </si>
  <si>
    <t>50gm</t>
  </si>
  <si>
    <t>100gm</t>
  </si>
  <si>
    <t>250gm</t>
  </si>
  <si>
    <t>25gm</t>
  </si>
  <si>
    <t>25ml</t>
  </si>
  <si>
    <t>100ml</t>
  </si>
  <si>
    <t>150ml</t>
  </si>
  <si>
    <t>200ml</t>
  </si>
  <si>
    <t>500ml</t>
  </si>
  <si>
    <t>60gm</t>
  </si>
  <si>
    <t>200gm</t>
  </si>
  <si>
    <t>400gm</t>
  </si>
  <si>
    <t>500gm</t>
  </si>
  <si>
    <t>800gm</t>
  </si>
  <si>
    <t>30gm</t>
  </si>
  <si>
    <t>50ml</t>
  </si>
  <si>
    <t>Week 1</t>
  </si>
  <si>
    <t>Week 2</t>
  </si>
  <si>
    <t>Week 3</t>
  </si>
  <si>
    <t>Week 4</t>
  </si>
  <si>
    <t>GT</t>
  </si>
  <si>
    <t>Daily Value Sold (Rs.)</t>
  </si>
  <si>
    <t>Daily volume Sold (Pcs)</t>
  </si>
  <si>
    <t>Value (Rs.)</t>
  </si>
  <si>
    <t>Volume (Pcs)</t>
  </si>
  <si>
    <t>Opening Inventory</t>
  </si>
  <si>
    <t>Inventory Receipts</t>
  </si>
  <si>
    <t>Total Inventory</t>
  </si>
  <si>
    <t>Sales</t>
  </si>
  <si>
    <t>Expired/Damage Stock</t>
  </si>
  <si>
    <t>Safety Stock</t>
  </si>
  <si>
    <t>GT Inventory Volume</t>
  </si>
  <si>
    <t>GT Inventory Value</t>
  </si>
  <si>
    <t>JAN</t>
  </si>
  <si>
    <t>Monthly GT Sales 2020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</si>
  <si>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</si>
  <si>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</si>
  <si>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</si>
  <si>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</si>
  <si>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</si>
  <si>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</si>
  <si>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</si>
  <si>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</si>
  <si>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</si>
  <si>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</si>
  <si>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</si>
  <si>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GT Sales Value</t>
  </si>
  <si>
    <t>Inventory Status</t>
  </si>
  <si>
    <t>Inventory Policy: Keep at least one month stock based on Average sales</t>
  </si>
  <si>
    <t>Lead Time: 7 days</t>
  </si>
  <si>
    <t>Suggested order Qty</t>
  </si>
  <si>
    <t>9th</t>
  </si>
  <si>
    <t>Goods in Transit</t>
  </si>
  <si>
    <t>R/T Status&gt;&gt;</t>
  </si>
  <si>
    <t>Order to Supplier</t>
  </si>
  <si>
    <t>Last 3 Month Average Sales</t>
  </si>
  <si>
    <t>Inventory Analysis</t>
  </si>
  <si>
    <t>Balance Inventory</t>
  </si>
  <si>
    <t>MOQ: 100</t>
  </si>
  <si>
    <t>6th</t>
  </si>
  <si>
    <t>T</t>
  </si>
  <si>
    <t>R</t>
  </si>
  <si>
    <t>18th</t>
  </si>
  <si>
    <t>25th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</si>
</sst>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FFFF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8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7" fillId="9" borderId="0" xfId="0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1" fontId="1" fillId="8" borderId="0" xfId="0" applyNumberFormat="1" applyFont="1" applyFill="1" applyAlignment="1">
      <alignment horizontal="center" vertical="center"/>
    </xf>
    <xf numFmtId="1" fontId="1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@increase-work-productivity/video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142875</xdr:colOff>
      <xdr:row>1</xdr:row>
      <xdr:rowOff>38100</xdr:rowOff>
    </xdr:from>
    <xdr:to>
      <xdr:col>16</xdr:col>
      <xdr:colOff>491836</xdr:colOff>
      <xdr:row>2</xdr:row>
      <xdr:rowOff>49356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282A59-1903-4FE7-8C74-7AA559F13E59}"/>
            </a:ext>
          </a:extLst>
        </xdr:cNvPr>
        <xdr:cNvSpPr/>
      </xdr:nvSpPr>
      <xdr:spPr>
        <a:xfrm>
          <a:off x="6334125" y="247650"/>
          <a:ext cx="2863561" cy="220806"/>
        </a:xfrm>
        <a:prstGeom prst="roundRect">
          <a:avLst/>
        </a:prstGeom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latin typeface="Aptos Narrow" panose="020B0004020202020204" pitchFamily="34" charset="0"/>
            </a:rPr>
            <a:t>Click Here to watch</a:t>
          </a:r>
          <a:r>
            <a:rPr lang="en-US" sz="1100" b="1" baseline="0">
              <a:latin typeface="Aptos Narrow" panose="020B0004020202020204" pitchFamily="34" charset="0"/>
            </a:rPr>
            <a:t> more video tutorials</a:t>
          </a:r>
          <a:endParaRPr lang="en-US" sz="1100" b="1">
            <a:latin typeface="Aptos Narrow" panose="020B00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1"/>
  <sheetViews>
    <sheetView zoomScale="130" zoomScaleNormal="130" workbookViewId="0">
      <pane xSplit="4" ySplit="6" topLeftCell="S7" activePane="bottomRight" state="frozen"/>
      <selection pane="topRight" activeCell="E1" sqref="E1"/>
      <selection pane="bottomLeft" activeCell="A7" sqref="A7"/>
      <selection pane="bottomRight" activeCell="X8" sqref="X8"/>
    </sheetView>
  </sheetViews>
  <sheetFormatPr defaultRowHeight="16.5" x14ac:dyDescent="0.25"/>
  <cols>
    <col min="1" max="1" width="7.7109375" style="1" customWidth="1"/>
    <col min="2" max="2" width="22.28515625" style="1" customWidth="1"/>
    <col min="3" max="3" width="6.42578125" style="1" customWidth="1"/>
    <col min="4" max="4" width="6.140625" style="1" bestFit="1" customWidth="1"/>
    <col min="5" max="35" width="5.5703125" style="1" customWidth="1"/>
    <col min="36" max="16384" width="9.140625" style="1"/>
  </cols>
  <sheetData>
    <row r="1" spans="1:36" x14ac:dyDescent="0.25">
      <c r="A1" s="34" t="s">
        <v>5</v>
      </c>
      <c r="B1" s="34"/>
      <c r="H1" s="29" t="s">
        <v>72</v>
      </c>
      <c r="I1" s="29"/>
      <c r="J1" s="29" t="s">
        <v>73</v>
      </c>
      <c r="K1" s="29"/>
      <c r="L1" s="29" t="s">
        <v>74</v>
      </c>
      <c r="M1" s="29"/>
      <c r="N1" s="29" t="s">
        <v>75</v>
      </c>
      <c r="O1" s="29"/>
      <c r="P1" s="29" t="s">
        <v>76</v>
      </c>
      <c r="Q1" s="29"/>
    </row>
    <row r="2" spans="1:36" x14ac:dyDescent="0.25">
      <c r="A2" s="34"/>
      <c r="B2" s="34"/>
      <c r="F2" s="30" t="s">
        <v>80</v>
      </c>
      <c r="G2" s="30"/>
      <c r="H2" s="31">
        <f>SUM(E30:K30)</f>
        <v>3331</v>
      </c>
      <c r="I2" s="32"/>
      <c r="J2" s="30">
        <f>SUM(L30:R30)</f>
        <v>4454</v>
      </c>
      <c r="K2" s="30"/>
      <c r="L2" s="30">
        <f>SUM(S30:Y30)</f>
        <v>2053</v>
      </c>
      <c r="M2" s="30"/>
      <c r="N2" s="30">
        <f>SUM(Z30:AI30)</f>
        <v>0</v>
      </c>
      <c r="O2" s="30"/>
      <c r="P2" s="30">
        <f>SUM(H2:O2)</f>
        <v>9838</v>
      </c>
      <c r="Q2" s="30"/>
    </row>
    <row r="3" spans="1:36" x14ac:dyDescent="0.25">
      <c r="F3" s="30" t="s">
        <v>79</v>
      </c>
      <c r="G3" s="30"/>
      <c r="H3" s="31">
        <f>SUM(E31:K31)</f>
        <v>513390</v>
      </c>
      <c r="I3" s="32"/>
      <c r="J3" s="30">
        <f>SUM(L31:R31)</f>
        <v>693185</v>
      </c>
      <c r="K3" s="30"/>
      <c r="L3" s="30">
        <f>SUM(S31:Y31)</f>
        <v>320895</v>
      </c>
      <c r="M3" s="30"/>
      <c r="N3" s="30">
        <f>SUM(Z31:AI31)</f>
        <v>0</v>
      </c>
      <c r="O3" s="30"/>
      <c r="P3" s="30">
        <f>SUM(H3:O3)</f>
        <v>1527470</v>
      </c>
      <c r="Q3" s="30"/>
    </row>
    <row r="4" spans="1:36" ht="17.25" customHeight="1" x14ac:dyDescent="0.25">
      <c r="A4" s="2" t="s">
        <v>6</v>
      </c>
      <c r="B4" s="2" t="s">
        <v>7</v>
      </c>
    </row>
    <row r="5" spans="1:36" x14ac:dyDescent="0.25">
      <c r="E5" s="35" t="s">
        <v>3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</row>
    <row r="6" spans="1:36" ht="33" x14ac:dyDescent="0.25">
      <c r="A6" s="20" t="s">
        <v>0</v>
      </c>
      <c r="B6" s="9" t="s">
        <v>1</v>
      </c>
      <c r="C6" s="20" t="s">
        <v>2</v>
      </c>
      <c r="D6" s="9" t="s">
        <v>4</v>
      </c>
      <c r="E6" s="5">
        <v>1</v>
      </c>
      <c r="F6" s="5">
        <v>2</v>
      </c>
      <c r="G6" s="5">
        <v>3</v>
      </c>
      <c r="H6" s="5">
        <v>4</v>
      </c>
      <c r="I6" s="5">
        <v>5</v>
      </c>
      <c r="J6" s="5">
        <v>6</v>
      </c>
      <c r="K6" s="5">
        <v>7</v>
      </c>
      <c r="L6" s="5">
        <v>8</v>
      </c>
      <c r="M6" s="5">
        <v>9</v>
      </c>
      <c r="N6" s="5">
        <v>10</v>
      </c>
      <c r="O6" s="5">
        <v>11</v>
      </c>
      <c r="P6" s="5">
        <v>12</v>
      </c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  <c r="X6" s="5">
        <v>20</v>
      </c>
      <c r="Y6" s="5">
        <v>21</v>
      </c>
      <c r="Z6" s="5">
        <v>22</v>
      </c>
      <c r="AA6" s="5">
        <v>23</v>
      </c>
      <c r="AB6" s="5">
        <v>24</v>
      </c>
      <c r="AC6" s="5">
        <v>25</v>
      </c>
      <c r="AD6" s="5">
        <v>26</v>
      </c>
      <c r="AE6" s="5">
        <v>27</v>
      </c>
      <c r="AF6" s="5">
        <v>28</v>
      </c>
      <c r="AG6" s="5">
        <v>29</v>
      </c>
      <c r="AH6" s="5">
        <v>30</v>
      </c>
      <c r="AI6" s="5">
        <v>31</v>
      </c>
      <c r="AJ6" s="6" t="s">
        <v>8</v>
      </c>
    </row>
    <row r="7" spans="1:36" ht="20.100000000000001" customHeight="1" x14ac:dyDescent="0.25">
      <c r="A7" s="21" t="s">
        <v>9</v>
      </c>
      <c r="B7" s="10" t="s">
        <v>32</v>
      </c>
      <c r="C7" s="10" t="s">
        <v>55</v>
      </c>
      <c r="D7" s="10">
        <v>180</v>
      </c>
      <c r="E7" s="7">
        <v>18</v>
      </c>
      <c r="F7" s="7">
        <v>17</v>
      </c>
      <c r="G7" s="7">
        <v>14</v>
      </c>
      <c r="H7" s="7">
        <v>20</v>
      </c>
      <c r="I7" s="7">
        <v>34</v>
      </c>
      <c r="J7" s="7">
        <v>23</v>
      </c>
      <c r="K7" s="7">
        <v>24</v>
      </c>
      <c r="L7" s="7">
        <v>24</v>
      </c>
      <c r="M7" s="7">
        <v>36</v>
      </c>
      <c r="N7" s="7">
        <v>27</v>
      </c>
      <c r="O7" s="7">
        <v>26</v>
      </c>
      <c r="P7" s="7">
        <v>35</v>
      </c>
      <c r="Q7" s="7">
        <v>35</v>
      </c>
      <c r="R7" s="7">
        <v>33</v>
      </c>
      <c r="S7" s="7">
        <v>30</v>
      </c>
      <c r="T7" s="7">
        <v>22</v>
      </c>
      <c r="U7" s="7">
        <v>26</v>
      </c>
      <c r="V7" s="7">
        <v>25</v>
      </c>
      <c r="W7" s="7">
        <v>36</v>
      </c>
      <c r="X7" s="7">
        <v>24</v>
      </c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>
        <f>SUM(E7:AI7)</f>
        <v>529</v>
      </c>
    </row>
    <row r="8" spans="1:36" ht="20.100000000000001" customHeight="1" x14ac:dyDescent="0.25">
      <c r="A8" s="21" t="s">
        <v>10</v>
      </c>
      <c r="B8" s="10" t="s">
        <v>33</v>
      </c>
      <c r="C8" s="10" t="s">
        <v>56</v>
      </c>
      <c r="D8" s="10">
        <v>230</v>
      </c>
      <c r="E8" s="7">
        <v>12</v>
      </c>
      <c r="F8" s="7">
        <v>25</v>
      </c>
      <c r="G8" s="7">
        <v>25</v>
      </c>
      <c r="H8" s="7">
        <v>24</v>
      </c>
      <c r="I8" s="7">
        <v>21</v>
      </c>
      <c r="J8" s="7">
        <v>22</v>
      </c>
      <c r="K8" s="7">
        <v>26</v>
      </c>
      <c r="L8" s="7">
        <v>27</v>
      </c>
      <c r="M8" s="7">
        <v>33</v>
      </c>
      <c r="N8" s="7">
        <v>26</v>
      </c>
      <c r="O8" s="7">
        <v>35</v>
      </c>
      <c r="P8" s="7">
        <v>24</v>
      </c>
      <c r="Q8" s="7">
        <v>27</v>
      </c>
      <c r="R8" s="7">
        <v>25</v>
      </c>
      <c r="S8" s="7">
        <v>33</v>
      </c>
      <c r="T8" s="7">
        <v>29</v>
      </c>
      <c r="U8" s="7">
        <v>28</v>
      </c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>
        <f t="shared" ref="AJ8:AJ31" si="0">SUM(E8:AI8)</f>
        <v>442</v>
      </c>
    </row>
    <row r="9" spans="1:36" ht="20.100000000000001" customHeight="1" x14ac:dyDescent="0.25">
      <c r="A9" s="21" t="s">
        <v>11</v>
      </c>
      <c r="B9" s="10" t="s">
        <v>34</v>
      </c>
      <c r="C9" s="10" t="s">
        <v>57</v>
      </c>
      <c r="D9" s="10">
        <v>129</v>
      </c>
      <c r="E9" s="7"/>
      <c r="F9" s="7">
        <v>20</v>
      </c>
      <c r="G9" s="7">
        <v>17</v>
      </c>
      <c r="H9" s="7">
        <v>32</v>
      </c>
      <c r="I9" s="7">
        <v>22</v>
      </c>
      <c r="J9" s="7">
        <v>27</v>
      </c>
      <c r="K9" s="7">
        <v>21</v>
      </c>
      <c r="L9" s="7">
        <v>26</v>
      </c>
      <c r="M9" s="7">
        <v>26</v>
      </c>
      <c r="N9" s="7">
        <v>21</v>
      </c>
      <c r="O9" s="7">
        <v>25</v>
      </c>
      <c r="P9" s="7">
        <v>30</v>
      </c>
      <c r="Q9" s="7">
        <v>27</v>
      </c>
      <c r="R9" s="7">
        <v>26</v>
      </c>
      <c r="S9" s="7">
        <v>32</v>
      </c>
      <c r="T9" s="7">
        <v>34</v>
      </c>
      <c r="U9" s="7">
        <v>28</v>
      </c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>
        <f t="shared" si="0"/>
        <v>414</v>
      </c>
    </row>
    <row r="10" spans="1:36" ht="20.100000000000001" customHeight="1" x14ac:dyDescent="0.25">
      <c r="A10" s="21" t="s">
        <v>12</v>
      </c>
      <c r="B10" s="10" t="s">
        <v>35</v>
      </c>
      <c r="C10" s="10" t="s">
        <v>56</v>
      </c>
      <c r="D10" s="10">
        <v>169</v>
      </c>
      <c r="E10" s="7"/>
      <c r="F10" s="7">
        <v>16</v>
      </c>
      <c r="G10" s="7">
        <v>19</v>
      </c>
      <c r="H10" s="7">
        <v>19</v>
      </c>
      <c r="I10" s="7">
        <v>23</v>
      </c>
      <c r="J10" s="7">
        <v>26</v>
      </c>
      <c r="K10" s="7">
        <v>21</v>
      </c>
      <c r="L10" s="7">
        <v>20</v>
      </c>
      <c r="M10" s="7">
        <v>33</v>
      </c>
      <c r="N10" s="7">
        <v>21</v>
      </c>
      <c r="O10" s="7">
        <v>26</v>
      </c>
      <c r="P10" s="7">
        <v>36</v>
      </c>
      <c r="Q10" s="7">
        <v>21</v>
      </c>
      <c r="R10" s="7">
        <v>35</v>
      </c>
      <c r="S10" s="7">
        <v>28</v>
      </c>
      <c r="T10" s="7">
        <v>24</v>
      </c>
      <c r="U10" s="7">
        <v>29</v>
      </c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>
        <f t="shared" si="0"/>
        <v>397</v>
      </c>
    </row>
    <row r="11" spans="1:36" ht="20.100000000000001" customHeight="1" x14ac:dyDescent="0.25">
      <c r="A11" s="21" t="s">
        <v>13</v>
      </c>
      <c r="B11" s="10" t="s">
        <v>36</v>
      </c>
      <c r="C11" s="10" t="s">
        <v>58</v>
      </c>
      <c r="D11" s="10">
        <v>222</v>
      </c>
      <c r="E11" s="7">
        <v>13</v>
      </c>
      <c r="F11" s="7">
        <v>16</v>
      </c>
      <c r="G11" s="7">
        <v>14</v>
      </c>
      <c r="H11" s="7">
        <v>30</v>
      </c>
      <c r="I11" s="7">
        <v>23</v>
      </c>
      <c r="J11" s="7">
        <v>24</v>
      </c>
      <c r="K11" s="7">
        <v>27</v>
      </c>
      <c r="L11" s="7">
        <v>19</v>
      </c>
      <c r="M11" s="7">
        <v>24</v>
      </c>
      <c r="N11" s="7">
        <v>20</v>
      </c>
      <c r="O11" s="7">
        <v>33</v>
      </c>
      <c r="P11" s="7">
        <v>34</v>
      </c>
      <c r="Q11" s="7">
        <v>25</v>
      </c>
      <c r="R11" s="7">
        <v>35</v>
      </c>
      <c r="S11" s="7">
        <v>34</v>
      </c>
      <c r="T11" s="7">
        <v>22</v>
      </c>
      <c r="U11" s="7">
        <v>32</v>
      </c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>
        <f t="shared" si="0"/>
        <v>425</v>
      </c>
    </row>
    <row r="12" spans="1:36" ht="20.100000000000001" customHeight="1" x14ac:dyDescent="0.25">
      <c r="A12" s="21" t="s">
        <v>14</v>
      </c>
      <c r="B12" s="10" t="s">
        <v>37</v>
      </c>
      <c r="C12" s="10" t="s">
        <v>59</v>
      </c>
      <c r="D12" s="10">
        <v>149</v>
      </c>
      <c r="E12" s="7"/>
      <c r="F12" s="7">
        <v>24</v>
      </c>
      <c r="G12" s="7">
        <v>28</v>
      </c>
      <c r="H12" s="7">
        <v>33</v>
      </c>
      <c r="I12" s="7">
        <v>30</v>
      </c>
      <c r="J12" s="7">
        <v>18</v>
      </c>
      <c r="K12" s="7">
        <v>25</v>
      </c>
      <c r="L12" s="7">
        <v>30</v>
      </c>
      <c r="M12" s="7">
        <v>33</v>
      </c>
      <c r="N12" s="7">
        <v>34</v>
      </c>
      <c r="O12" s="7">
        <v>28</v>
      </c>
      <c r="P12" s="7">
        <v>26</v>
      </c>
      <c r="Q12" s="7">
        <v>35</v>
      </c>
      <c r="R12" s="7">
        <v>35</v>
      </c>
      <c r="S12" s="7">
        <v>27</v>
      </c>
      <c r="T12" s="7">
        <v>33</v>
      </c>
      <c r="U12" s="7">
        <v>24</v>
      </c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>
        <f t="shared" si="0"/>
        <v>463</v>
      </c>
    </row>
    <row r="13" spans="1:36" ht="20.100000000000001" customHeight="1" x14ac:dyDescent="0.25">
      <c r="A13" s="21" t="s">
        <v>15</v>
      </c>
      <c r="B13" s="10" t="s">
        <v>38</v>
      </c>
      <c r="C13" s="10" t="s">
        <v>60</v>
      </c>
      <c r="D13" s="10">
        <v>175</v>
      </c>
      <c r="E13" s="7"/>
      <c r="F13" s="7">
        <v>19</v>
      </c>
      <c r="G13" s="7">
        <v>20</v>
      </c>
      <c r="H13" s="7">
        <v>28</v>
      </c>
      <c r="I13" s="7">
        <v>29</v>
      </c>
      <c r="J13" s="7">
        <v>23</v>
      </c>
      <c r="K13" s="7">
        <v>28</v>
      </c>
      <c r="L13" s="7">
        <v>30</v>
      </c>
      <c r="M13" s="7">
        <v>29</v>
      </c>
      <c r="N13" s="7">
        <v>31</v>
      </c>
      <c r="O13" s="7">
        <v>29</v>
      </c>
      <c r="P13" s="7">
        <v>25</v>
      </c>
      <c r="Q13" s="7">
        <v>27</v>
      </c>
      <c r="R13" s="7">
        <v>22</v>
      </c>
      <c r="S13" s="7">
        <v>35</v>
      </c>
      <c r="T13" s="7">
        <v>23</v>
      </c>
      <c r="U13" s="7">
        <v>25</v>
      </c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>
        <f t="shared" si="0"/>
        <v>423</v>
      </c>
    </row>
    <row r="14" spans="1:36" ht="20.100000000000001" customHeight="1" x14ac:dyDescent="0.25">
      <c r="A14" s="21" t="s">
        <v>16</v>
      </c>
      <c r="B14" s="10" t="s">
        <v>39</v>
      </c>
      <c r="C14" s="10" t="s">
        <v>61</v>
      </c>
      <c r="D14" s="10">
        <v>137</v>
      </c>
      <c r="E14" s="7">
        <v>24</v>
      </c>
      <c r="F14" s="7">
        <v>18</v>
      </c>
      <c r="G14" s="7">
        <v>17</v>
      </c>
      <c r="H14" s="7">
        <v>30</v>
      </c>
      <c r="I14" s="7">
        <v>19</v>
      </c>
      <c r="J14" s="7">
        <v>22</v>
      </c>
      <c r="K14" s="7">
        <v>29</v>
      </c>
      <c r="L14" s="7">
        <v>28</v>
      </c>
      <c r="M14" s="7">
        <v>24</v>
      </c>
      <c r="N14" s="7">
        <v>25</v>
      </c>
      <c r="O14" s="7">
        <v>30</v>
      </c>
      <c r="P14" s="7">
        <v>23</v>
      </c>
      <c r="Q14" s="7">
        <v>21</v>
      </c>
      <c r="R14" s="7">
        <v>26</v>
      </c>
      <c r="S14" s="7">
        <v>31</v>
      </c>
      <c r="T14" s="7">
        <v>36</v>
      </c>
      <c r="U14" s="7">
        <v>22</v>
      </c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>
        <f t="shared" si="0"/>
        <v>425</v>
      </c>
    </row>
    <row r="15" spans="1:36" ht="20.100000000000001" customHeight="1" x14ac:dyDescent="0.25">
      <c r="A15" s="21" t="s">
        <v>17</v>
      </c>
      <c r="B15" s="10" t="s">
        <v>40</v>
      </c>
      <c r="C15" s="10" t="s">
        <v>62</v>
      </c>
      <c r="D15" s="10">
        <v>93</v>
      </c>
      <c r="E15" s="7"/>
      <c r="F15" s="7">
        <v>18</v>
      </c>
      <c r="G15" s="7">
        <v>14</v>
      </c>
      <c r="H15" s="7">
        <v>30</v>
      </c>
      <c r="I15" s="7">
        <v>25</v>
      </c>
      <c r="J15" s="7">
        <v>25</v>
      </c>
      <c r="K15" s="7">
        <v>19</v>
      </c>
      <c r="L15" s="7">
        <v>20</v>
      </c>
      <c r="M15" s="7">
        <v>20</v>
      </c>
      <c r="N15" s="7">
        <v>22</v>
      </c>
      <c r="O15" s="7">
        <v>21</v>
      </c>
      <c r="P15" s="7">
        <v>25</v>
      </c>
      <c r="Q15" s="7">
        <v>23</v>
      </c>
      <c r="R15" s="7">
        <v>24</v>
      </c>
      <c r="S15" s="7">
        <v>35</v>
      </c>
      <c r="T15" s="7">
        <v>27</v>
      </c>
      <c r="U15" s="7">
        <v>33</v>
      </c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>
        <f t="shared" si="0"/>
        <v>381</v>
      </c>
    </row>
    <row r="16" spans="1:36" ht="20.100000000000001" customHeight="1" x14ac:dyDescent="0.25">
      <c r="A16" s="21" t="s">
        <v>18</v>
      </c>
      <c r="B16" s="10" t="s">
        <v>41</v>
      </c>
      <c r="C16" s="10" t="s">
        <v>63</v>
      </c>
      <c r="D16" s="10">
        <v>162</v>
      </c>
      <c r="E16" s="7"/>
      <c r="F16" s="7">
        <v>24</v>
      </c>
      <c r="G16" s="7">
        <v>20</v>
      </c>
      <c r="H16" s="7">
        <v>21</v>
      </c>
      <c r="I16" s="7">
        <v>27</v>
      </c>
      <c r="J16" s="7">
        <v>25</v>
      </c>
      <c r="K16" s="7">
        <v>27</v>
      </c>
      <c r="L16" s="7">
        <v>22</v>
      </c>
      <c r="M16" s="7">
        <v>30</v>
      </c>
      <c r="N16" s="7">
        <v>22</v>
      </c>
      <c r="O16" s="7">
        <v>28</v>
      </c>
      <c r="P16" s="7">
        <v>25</v>
      </c>
      <c r="Q16" s="7">
        <v>34</v>
      </c>
      <c r="R16" s="7">
        <v>35</v>
      </c>
      <c r="S16" s="7">
        <v>28</v>
      </c>
      <c r="T16" s="7">
        <v>22</v>
      </c>
      <c r="U16" s="7">
        <v>33</v>
      </c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>
        <f t="shared" si="0"/>
        <v>423</v>
      </c>
    </row>
    <row r="17" spans="1:36" ht="20.100000000000001" customHeight="1" x14ac:dyDescent="0.25">
      <c r="A17" s="21" t="s">
        <v>19</v>
      </c>
      <c r="B17" s="10" t="s">
        <v>42</v>
      </c>
      <c r="C17" s="10" t="s">
        <v>64</v>
      </c>
      <c r="D17" s="10">
        <v>230</v>
      </c>
      <c r="E17" s="7"/>
      <c r="F17" s="7">
        <v>20</v>
      </c>
      <c r="G17" s="7">
        <v>23</v>
      </c>
      <c r="H17" s="7">
        <v>20</v>
      </c>
      <c r="I17" s="7">
        <v>36</v>
      </c>
      <c r="J17" s="7">
        <v>29</v>
      </c>
      <c r="K17" s="7">
        <v>27</v>
      </c>
      <c r="L17" s="7">
        <v>23</v>
      </c>
      <c r="M17" s="7">
        <v>33</v>
      </c>
      <c r="N17" s="7">
        <v>32</v>
      </c>
      <c r="O17" s="7">
        <v>20</v>
      </c>
      <c r="P17" s="7">
        <v>30</v>
      </c>
      <c r="Q17" s="7">
        <v>22</v>
      </c>
      <c r="R17" s="7">
        <v>33</v>
      </c>
      <c r="S17" s="7">
        <v>28</v>
      </c>
      <c r="T17" s="7">
        <v>34</v>
      </c>
      <c r="U17" s="7">
        <v>32</v>
      </c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>
        <f t="shared" si="0"/>
        <v>442</v>
      </c>
    </row>
    <row r="18" spans="1:36" ht="20.100000000000001" customHeight="1" x14ac:dyDescent="0.25">
      <c r="A18" s="21" t="s">
        <v>20</v>
      </c>
      <c r="B18" s="10" t="s">
        <v>43</v>
      </c>
      <c r="C18" s="10" t="s">
        <v>65</v>
      </c>
      <c r="D18" s="10">
        <v>25</v>
      </c>
      <c r="E18" s="7">
        <v>36</v>
      </c>
      <c r="F18" s="7">
        <v>24</v>
      </c>
      <c r="G18" s="7">
        <v>13</v>
      </c>
      <c r="H18" s="7">
        <v>22</v>
      </c>
      <c r="I18" s="7">
        <v>23</v>
      </c>
      <c r="J18" s="7">
        <v>27</v>
      </c>
      <c r="K18" s="7">
        <v>20</v>
      </c>
      <c r="L18" s="7">
        <v>27</v>
      </c>
      <c r="M18" s="7">
        <v>34</v>
      </c>
      <c r="N18" s="7">
        <v>21</v>
      </c>
      <c r="O18" s="7">
        <v>25</v>
      </c>
      <c r="P18" s="7">
        <v>33</v>
      </c>
      <c r="Q18" s="7">
        <v>34</v>
      </c>
      <c r="R18" s="7">
        <v>26</v>
      </c>
      <c r="S18" s="7">
        <v>30</v>
      </c>
      <c r="T18" s="7">
        <v>23</v>
      </c>
      <c r="U18" s="7">
        <v>25</v>
      </c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>
        <f t="shared" si="0"/>
        <v>443</v>
      </c>
    </row>
    <row r="19" spans="1:36" ht="20.100000000000001" customHeight="1" x14ac:dyDescent="0.25">
      <c r="A19" s="21" t="s">
        <v>21</v>
      </c>
      <c r="B19" s="10" t="s">
        <v>44</v>
      </c>
      <c r="C19" s="10" t="s">
        <v>56</v>
      </c>
      <c r="D19" s="10">
        <v>163</v>
      </c>
      <c r="E19" s="7"/>
      <c r="F19" s="7">
        <v>23</v>
      </c>
      <c r="G19" s="7">
        <v>16</v>
      </c>
      <c r="H19" s="7">
        <v>19</v>
      </c>
      <c r="I19" s="7">
        <v>35</v>
      </c>
      <c r="J19" s="7">
        <v>21</v>
      </c>
      <c r="K19" s="7">
        <v>22</v>
      </c>
      <c r="L19" s="7">
        <v>19</v>
      </c>
      <c r="M19" s="7">
        <v>32</v>
      </c>
      <c r="N19" s="7">
        <v>24</v>
      </c>
      <c r="O19" s="7">
        <v>30</v>
      </c>
      <c r="P19" s="7">
        <v>29</v>
      </c>
      <c r="Q19" s="7">
        <v>31</v>
      </c>
      <c r="R19" s="7">
        <v>25</v>
      </c>
      <c r="S19" s="7">
        <v>35</v>
      </c>
      <c r="T19" s="7">
        <v>35</v>
      </c>
      <c r="U19" s="7">
        <v>28</v>
      </c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>
        <f t="shared" si="0"/>
        <v>424</v>
      </c>
    </row>
    <row r="20" spans="1:36" ht="20.100000000000001" customHeight="1" x14ac:dyDescent="0.25">
      <c r="A20" s="21" t="s">
        <v>22</v>
      </c>
      <c r="B20" s="10" t="s">
        <v>45</v>
      </c>
      <c r="C20" s="10" t="s">
        <v>57</v>
      </c>
      <c r="D20" s="10">
        <v>235</v>
      </c>
      <c r="E20" s="7"/>
      <c r="F20" s="7">
        <v>21</v>
      </c>
      <c r="G20" s="7">
        <v>24</v>
      </c>
      <c r="H20" s="7">
        <v>35</v>
      </c>
      <c r="I20" s="7">
        <v>26</v>
      </c>
      <c r="J20" s="7">
        <v>18</v>
      </c>
      <c r="K20" s="7">
        <v>21</v>
      </c>
      <c r="L20" s="7">
        <v>29</v>
      </c>
      <c r="M20" s="7">
        <v>36</v>
      </c>
      <c r="N20" s="7">
        <v>34</v>
      </c>
      <c r="O20" s="7">
        <v>23</v>
      </c>
      <c r="P20" s="7">
        <v>24</v>
      </c>
      <c r="Q20" s="7">
        <v>26</v>
      </c>
      <c r="R20" s="7">
        <v>34</v>
      </c>
      <c r="S20" s="7">
        <v>35</v>
      </c>
      <c r="T20" s="7">
        <v>34</v>
      </c>
      <c r="U20" s="7">
        <v>25</v>
      </c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>
        <f t="shared" si="0"/>
        <v>445</v>
      </c>
    </row>
    <row r="21" spans="1:36" ht="20.100000000000001" customHeight="1" x14ac:dyDescent="0.25">
      <c r="A21" s="21" t="s">
        <v>23</v>
      </c>
      <c r="B21" s="10" t="s">
        <v>46</v>
      </c>
      <c r="C21" s="10" t="s">
        <v>66</v>
      </c>
      <c r="D21" s="10">
        <v>124</v>
      </c>
      <c r="E21" s="7"/>
      <c r="F21" s="7">
        <v>19</v>
      </c>
      <c r="G21" s="7">
        <v>22</v>
      </c>
      <c r="H21" s="7">
        <v>35</v>
      </c>
      <c r="I21" s="7">
        <v>36</v>
      </c>
      <c r="J21" s="7">
        <v>21</v>
      </c>
      <c r="K21" s="7">
        <v>27</v>
      </c>
      <c r="L21" s="7">
        <v>30</v>
      </c>
      <c r="M21" s="7">
        <v>33</v>
      </c>
      <c r="N21" s="7">
        <v>25</v>
      </c>
      <c r="O21" s="7">
        <v>35</v>
      </c>
      <c r="P21" s="7">
        <v>22</v>
      </c>
      <c r="Q21" s="7">
        <v>24</v>
      </c>
      <c r="R21" s="7">
        <v>24</v>
      </c>
      <c r="S21" s="7">
        <v>27</v>
      </c>
      <c r="T21" s="7">
        <v>27</v>
      </c>
      <c r="U21" s="7">
        <v>34</v>
      </c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>
        <f t="shared" si="0"/>
        <v>441</v>
      </c>
    </row>
    <row r="22" spans="1:36" ht="20.100000000000001" customHeight="1" x14ac:dyDescent="0.25">
      <c r="A22" s="21" t="s">
        <v>24</v>
      </c>
      <c r="B22" s="10" t="s">
        <v>47</v>
      </c>
      <c r="C22" s="10" t="s">
        <v>67</v>
      </c>
      <c r="D22" s="10">
        <v>223</v>
      </c>
      <c r="E22" s="7"/>
      <c r="F22" s="7">
        <v>13</v>
      </c>
      <c r="G22" s="7">
        <v>26</v>
      </c>
      <c r="H22" s="7">
        <v>31</v>
      </c>
      <c r="I22" s="7">
        <v>22</v>
      </c>
      <c r="J22" s="7">
        <v>26</v>
      </c>
      <c r="K22" s="7">
        <v>26</v>
      </c>
      <c r="L22" s="7">
        <v>24</v>
      </c>
      <c r="M22" s="7">
        <v>27</v>
      </c>
      <c r="N22" s="7">
        <v>27</v>
      </c>
      <c r="O22" s="7">
        <v>36</v>
      </c>
      <c r="P22" s="7">
        <v>22</v>
      </c>
      <c r="Q22" s="7">
        <v>21</v>
      </c>
      <c r="R22" s="7">
        <v>29</v>
      </c>
      <c r="S22" s="7">
        <v>22</v>
      </c>
      <c r="T22" s="7">
        <v>23</v>
      </c>
      <c r="U22" s="7">
        <v>31</v>
      </c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>
        <f t="shared" si="0"/>
        <v>406</v>
      </c>
    </row>
    <row r="23" spans="1:36" ht="20.100000000000001" customHeight="1" x14ac:dyDescent="0.25">
      <c r="A23" s="21" t="s">
        <v>25</v>
      </c>
      <c r="B23" s="10" t="s">
        <v>48</v>
      </c>
      <c r="C23" s="10" t="s">
        <v>68</v>
      </c>
      <c r="D23" s="10">
        <v>178</v>
      </c>
      <c r="E23" s="7"/>
      <c r="F23" s="7">
        <v>13</v>
      </c>
      <c r="G23" s="7">
        <v>18</v>
      </c>
      <c r="H23" s="7">
        <v>24</v>
      </c>
      <c r="I23" s="7">
        <v>23</v>
      </c>
      <c r="J23" s="7">
        <v>24</v>
      </c>
      <c r="K23" s="7">
        <v>24</v>
      </c>
      <c r="L23" s="7">
        <v>26</v>
      </c>
      <c r="M23" s="7">
        <v>27</v>
      </c>
      <c r="N23" s="7">
        <v>28</v>
      </c>
      <c r="O23" s="7">
        <v>30</v>
      </c>
      <c r="P23" s="7">
        <v>30</v>
      </c>
      <c r="Q23" s="7">
        <v>35</v>
      </c>
      <c r="R23" s="7">
        <v>20</v>
      </c>
      <c r="S23" s="7">
        <v>31</v>
      </c>
      <c r="T23" s="7">
        <v>27</v>
      </c>
      <c r="U23" s="7">
        <v>30</v>
      </c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>
        <f t="shared" si="0"/>
        <v>410</v>
      </c>
    </row>
    <row r="24" spans="1:36" ht="20.100000000000001" customHeight="1" x14ac:dyDescent="0.25">
      <c r="A24" s="21" t="s">
        <v>26</v>
      </c>
      <c r="B24" s="10" t="s">
        <v>49</v>
      </c>
      <c r="C24" s="10" t="s">
        <v>69</v>
      </c>
      <c r="D24" s="10">
        <v>104</v>
      </c>
      <c r="E24" s="7"/>
      <c r="F24" s="7">
        <v>12</v>
      </c>
      <c r="G24" s="7">
        <v>13</v>
      </c>
      <c r="H24" s="7">
        <v>20</v>
      </c>
      <c r="I24" s="7">
        <v>19</v>
      </c>
      <c r="J24" s="7">
        <v>18</v>
      </c>
      <c r="K24" s="7">
        <v>21</v>
      </c>
      <c r="L24" s="7">
        <v>29</v>
      </c>
      <c r="M24" s="7">
        <v>26</v>
      </c>
      <c r="N24" s="7">
        <v>21</v>
      </c>
      <c r="O24" s="7">
        <v>22</v>
      </c>
      <c r="P24" s="7">
        <v>24</v>
      </c>
      <c r="Q24" s="7">
        <v>23</v>
      </c>
      <c r="R24" s="7">
        <v>35</v>
      </c>
      <c r="S24" s="7">
        <v>32</v>
      </c>
      <c r="T24" s="7">
        <v>29</v>
      </c>
      <c r="U24" s="7">
        <v>33</v>
      </c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>
        <f t="shared" si="0"/>
        <v>377</v>
      </c>
    </row>
    <row r="25" spans="1:36" ht="20.100000000000001" customHeight="1" x14ac:dyDescent="0.25">
      <c r="A25" s="21" t="s">
        <v>27</v>
      </c>
      <c r="B25" s="10" t="s">
        <v>50</v>
      </c>
      <c r="C25" s="10" t="s">
        <v>70</v>
      </c>
      <c r="D25" s="10">
        <v>103</v>
      </c>
      <c r="E25" s="7"/>
      <c r="F25" s="7">
        <v>15</v>
      </c>
      <c r="G25" s="7">
        <v>20</v>
      </c>
      <c r="H25" s="7">
        <v>32</v>
      </c>
      <c r="I25" s="7">
        <v>35</v>
      </c>
      <c r="J25" s="7">
        <v>24</v>
      </c>
      <c r="K25" s="7">
        <v>30</v>
      </c>
      <c r="L25" s="7">
        <v>26</v>
      </c>
      <c r="M25" s="7">
        <v>25</v>
      </c>
      <c r="N25" s="7">
        <v>25</v>
      </c>
      <c r="O25" s="7">
        <v>33</v>
      </c>
      <c r="P25" s="7">
        <v>26</v>
      </c>
      <c r="Q25" s="7">
        <v>34</v>
      </c>
      <c r="R25" s="7">
        <v>34</v>
      </c>
      <c r="S25" s="7">
        <v>20</v>
      </c>
      <c r="T25" s="7">
        <v>30</v>
      </c>
      <c r="U25" s="7">
        <v>27</v>
      </c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>
        <f t="shared" si="0"/>
        <v>436</v>
      </c>
    </row>
    <row r="26" spans="1:36" ht="20.100000000000001" customHeight="1" x14ac:dyDescent="0.25">
      <c r="A26" s="21" t="s">
        <v>28</v>
      </c>
      <c r="B26" s="10" t="s">
        <v>51</v>
      </c>
      <c r="C26" s="10" t="s">
        <v>71</v>
      </c>
      <c r="D26" s="10">
        <v>219</v>
      </c>
      <c r="E26" s="7"/>
      <c r="F26" s="7">
        <v>17</v>
      </c>
      <c r="G26" s="7">
        <v>13</v>
      </c>
      <c r="H26" s="7">
        <v>24</v>
      </c>
      <c r="I26" s="7">
        <v>30</v>
      </c>
      <c r="J26" s="7">
        <v>22</v>
      </c>
      <c r="K26" s="7">
        <v>25</v>
      </c>
      <c r="L26" s="7">
        <v>30</v>
      </c>
      <c r="M26" s="7">
        <v>22</v>
      </c>
      <c r="N26" s="7">
        <v>29</v>
      </c>
      <c r="O26" s="7">
        <v>35</v>
      </c>
      <c r="P26" s="7">
        <v>25</v>
      </c>
      <c r="Q26" s="7">
        <v>30</v>
      </c>
      <c r="R26" s="7">
        <v>27</v>
      </c>
      <c r="S26" s="7">
        <v>26</v>
      </c>
      <c r="T26" s="7">
        <v>25</v>
      </c>
      <c r="U26" s="7">
        <v>28</v>
      </c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>
        <f t="shared" si="0"/>
        <v>408</v>
      </c>
    </row>
    <row r="27" spans="1:36" ht="20.100000000000001" customHeight="1" x14ac:dyDescent="0.25">
      <c r="A27" s="21" t="s">
        <v>29</v>
      </c>
      <c r="B27" s="10" t="s">
        <v>52</v>
      </c>
      <c r="C27" s="10" t="s">
        <v>62</v>
      </c>
      <c r="D27" s="10">
        <v>123</v>
      </c>
      <c r="E27" s="7"/>
      <c r="F27" s="7">
        <v>23</v>
      </c>
      <c r="G27" s="7">
        <v>28</v>
      </c>
      <c r="H27" s="7">
        <v>31</v>
      </c>
      <c r="I27" s="7">
        <v>36</v>
      </c>
      <c r="J27" s="7">
        <v>30</v>
      </c>
      <c r="K27" s="7">
        <v>18</v>
      </c>
      <c r="L27" s="7">
        <v>22</v>
      </c>
      <c r="M27" s="7">
        <v>33</v>
      </c>
      <c r="N27" s="7">
        <v>33</v>
      </c>
      <c r="O27" s="7">
        <v>24</v>
      </c>
      <c r="P27" s="7">
        <v>32</v>
      </c>
      <c r="Q27" s="7">
        <v>36</v>
      </c>
      <c r="R27" s="7">
        <v>33</v>
      </c>
      <c r="S27" s="7">
        <v>31</v>
      </c>
      <c r="T27" s="7">
        <v>28</v>
      </c>
      <c r="U27" s="7">
        <v>23</v>
      </c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>
        <f t="shared" si="0"/>
        <v>461</v>
      </c>
    </row>
    <row r="28" spans="1:36" ht="20.100000000000001" customHeight="1" x14ac:dyDescent="0.25">
      <c r="A28" s="21" t="s">
        <v>30</v>
      </c>
      <c r="B28" s="10" t="s">
        <v>53</v>
      </c>
      <c r="C28" s="10" t="s">
        <v>56</v>
      </c>
      <c r="D28" s="10">
        <v>132</v>
      </c>
      <c r="E28" s="7"/>
      <c r="F28" s="7">
        <v>20</v>
      </c>
      <c r="G28" s="7">
        <v>18</v>
      </c>
      <c r="H28" s="7">
        <v>22</v>
      </c>
      <c r="I28" s="7">
        <v>28</v>
      </c>
      <c r="J28" s="7">
        <v>29</v>
      </c>
      <c r="K28" s="7">
        <v>26</v>
      </c>
      <c r="L28" s="7">
        <v>22</v>
      </c>
      <c r="M28" s="7">
        <v>30</v>
      </c>
      <c r="N28" s="7">
        <v>26</v>
      </c>
      <c r="O28" s="7">
        <v>33</v>
      </c>
      <c r="P28" s="7">
        <v>35</v>
      </c>
      <c r="Q28" s="7">
        <v>30</v>
      </c>
      <c r="R28" s="7">
        <v>26</v>
      </c>
      <c r="S28" s="7">
        <v>23</v>
      </c>
      <c r="T28" s="7">
        <v>26</v>
      </c>
      <c r="U28" s="7">
        <v>23</v>
      </c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>
        <f t="shared" si="0"/>
        <v>417</v>
      </c>
    </row>
    <row r="29" spans="1:36" ht="20.100000000000001" customHeight="1" x14ac:dyDescent="0.25">
      <c r="A29" s="21" t="s">
        <v>31</v>
      </c>
      <c r="B29" s="10" t="s">
        <v>54</v>
      </c>
      <c r="C29" s="10" t="s">
        <v>57</v>
      </c>
      <c r="D29" s="10">
        <v>51</v>
      </c>
      <c r="E29" s="7"/>
      <c r="F29" s="7">
        <v>15</v>
      </c>
      <c r="G29" s="7">
        <v>17</v>
      </c>
      <c r="H29" s="7">
        <v>36</v>
      </c>
      <c r="I29" s="7">
        <v>24</v>
      </c>
      <c r="J29" s="7">
        <v>27</v>
      </c>
      <c r="K29" s="7">
        <v>28</v>
      </c>
      <c r="L29" s="7">
        <v>20</v>
      </c>
      <c r="M29" s="7">
        <v>21</v>
      </c>
      <c r="N29" s="7">
        <v>29</v>
      </c>
      <c r="O29" s="7">
        <v>35</v>
      </c>
      <c r="P29" s="7">
        <v>21</v>
      </c>
      <c r="Q29" s="7">
        <v>26</v>
      </c>
      <c r="R29" s="7">
        <v>24</v>
      </c>
      <c r="S29" s="7">
        <v>28</v>
      </c>
      <c r="T29" s="7">
        <v>30</v>
      </c>
      <c r="U29" s="7">
        <v>25</v>
      </c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>
        <f t="shared" si="0"/>
        <v>406</v>
      </c>
    </row>
    <row r="30" spans="1:36" x14ac:dyDescent="0.25">
      <c r="B30" s="33" t="s">
        <v>78</v>
      </c>
      <c r="C30" s="33"/>
      <c r="D30" s="33"/>
      <c r="E30" s="8">
        <f>SUM(E7:E29)</f>
        <v>103</v>
      </c>
      <c r="F30" s="8">
        <f t="shared" ref="F30:AI30" si="1">SUM(F7:F29)</f>
        <v>432</v>
      </c>
      <c r="G30" s="8">
        <f t="shared" si="1"/>
        <v>439</v>
      </c>
      <c r="H30" s="8">
        <f t="shared" si="1"/>
        <v>618</v>
      </c>
      <c r="I30" s="8">
        <f t="shared" si="1"/>
        <v>626</v>
      </c>
      <c r="J30" s="8">
        <f t="shared" si="1"/>
        <v>551</v>
      </c>
      <c r="K30" s="8">
        <f t="shared" si="1"/>
        <v>562</v>
      </c>
      <c r="L30" s="8">
        <f t="shared" si="1"/>
        <v>573</v>
      </c>
      <c r="M30" s="8">
        <f t="shared" si="1"/>
        <v>667</v>
      </c>
      <c r="N30" s="8">
        <f t="shared" si="1"/>
        <v>603</v>
      </c>
      <c r="O30" s="8">
        <f t="shared" si="1"/>
        <v>662</v>
      </c>
      <c r="P30" s="8">
        <f t="shared" si="1"/>
        <v>636</v>
      </c>
      <c r="Q30" s="8">
        <f t="shared" si="1"/>
        <v>647</v>
      </c>
      <c r="R30" s="8">
        <f t="shared" si="1"/>
        <v>666</v>
      </c>
      <c r="S30" s="8">
        <f t="shared" si="1"/>
        <v>681</v>
      </c>
      <c r="T30" s="8">
        <f t="shared" si="1"/>
        <v>643</v>
      </c>
      <c r="U30" s="8">
        <f t="shared" si="1"/>
        <v>644</v>
      </c>
      <c r="V30" s="8">
        <f t="shared" si="1"/>
        <v>25</v>
      </c>
      <c r="W30" s="8">
        <f t="shared" si="1"/>
        <v>36</v>
      </c>
      <c r="X30" s="8">
        <f t="shared" si="1"/>
        <v>24</v>
      </c>
      <c r="Y30" s="8">
        <f t="shared" si="1"/>
        <v>0</v>
      </c>
      <c r="Z30" s="8">
        <f t="shared" si="1"/>
        <v>0</v>
      </c>
      <c r="AA30" s="8">
        <f t="shared" si="1"/>
        <v>0</v>
      </c>
      <c r="AB30" s="8">
        <f t="shared" si="1"/>
        <v>0</v>
      </c>
      <c r="AC30" s="8">
        <f t="shared" si="1"/>
        <v>0</v>
      </c>
      <c r="AD30" s="8">
        <f t="shared" si="1"/>
        <v>0</v>
      </c>
      <c r="AE30" s="8">
        <f t="shared" si="1"/>
        <v>0</v>
      </c>
      <c r="AF30" s="8">
        <f t="shared" si="1"/>
        <v>0</v>
      </c>
      <c r="AG30" s="8">
        <f t="shared" si="1"/>
        <v>0</v>
      </c>
      <c r="AH30" s="8">
        <f t="shared" si="1"/>
        <v>0</v>
      </c>
      <c r="AI30" s="8">
        <f t="shared" si="1"/>
        <v>0</v>
      </c>
      <c r="AJ30" s="8">
        <f t="shared" si="0"/>
        <v>9838</v>
      </c>
    </row>
    <row r="31" spans="1:36" x14ac:dyDescent="0.25">
      <c r="B31" s="33" t="s">
        <v>77</v>
      </c>
      <c r="C31" s="33"/>
      <c r="D31" s="33"/>
      <c r="E31" s="8">
        <f>SUMPRODUCT(E7:E29*$D$7:$D$29)</f>
        <v>13074</v>
      </c>
      <c r="F31" s="8">
        <f t="shared" ref="F31:AI31" si="2">SUMPRODUCT(F7:F29*$D$7:$D$29)</f>
        <v>66778</v>
      </c>
      <c r="G31" s="8">
        <f t="shared" si="2"/>
        <v>69864</v>
      </c>
      <c r="H31" s="8">
        <f t="shared" si="2"/>
        <v>94420</v>
      </c>
      <c r="I31" s="8">
        <f t="shared" si="2"/>
        <v>97261</v>
      </c>
      <c r="J31" s="8">
        <f t="shared" si="2"/>
        <v>84230</v>
      </c>
      <c r="K31" s="8">
        <f t="shared" si="2"/>
        <v>87763</v>
      </c>
      <c r="L31" s="8">
        <f t="shared" si="2"/>
        <v>88933</v>
      </c>
      <c r="M31" s="8">
        <f t="shared" si="2"/>
        <v>104551</v>
      </c>
      <c r="N31" s="8">
        <f t="shared" si="2"/>
        <v>95036</v>
      </c>
      <c r="O31" s="8">
        <f t="shared" si="2"/>
        <v>103194</v>
      </c>
      <c r="P31" s="8">
        <f t="shared" si="2"/>
        <v>98439</v>
      </c>
      <c r="Q31" s="8">
        <f t="shared" si="2"/>
        <v>98696</v>
      </c>
      <c r="R31" s="8">
        <f t="shared" si="2"/>
        <v>104336</v>
      </c>
      <c r="S31" s="8">
        <f t="shared" si="2"/>
        <v>105835</v>
      </c>
      <c r="T31" s="8">
        <f t="shared" si="2"/>
        <v>99265</v>
      </c>
      <c r="U31" s="8">
        <f t="shared" si="2"/>
        <v>100495</v>
      </c>
      <c r="V31" s="8">
        <f t="shared" si="2"/>
        <v>4500</v>
      </c>
      <c r="W31" s="8">
        <f t="shared" si="2"/>
        <v>6480</v>
      </c>
      <c r="X31" s="8">
        <f t="shared" si="2"/>
        <v>4320</v>
      </c>
      <c r="Y31" s="8">
        <f t="shared" si="2"/>
        <v>0</v>
      </c>
      <c r="Z31" s="8">
        <f t="shared" si="2"/>
        <v>0</v>
      </c>
      <c r="AA31" s="8">
        <f t="shared" si="2"/>
        <v>0</v>
      </c>
      <c r="AB31" s="8">
        <f t="shared" si="2"/>
        <v>0</v>
      </c>
      <c r="AC31" s="8">
        <f t="shared" si="2"/>
        <v>0</v>
      </c>
      <c r="AD31" s="8">
        <f t="shared" si="2"/>
        <v>0</v>
      </c>
      <c r="AE31" s="8">
        <f t="shared" si="2"/>
        <v>0</v>
      </c>
      <c r="AF31" s="8">
        <f t="shared" si="2"/>
        <v>0</v>
      </c>
      <c r="AG31" s="8">
        <f t="shared" si="2"/>
        <v>0</v>
      </c>
      <c r="AH31" s="8">
        <f t="shared" si="2"/>
        <v>0</v>
      </c>
      <c r="AI31" s="8">
        <f t="shared" si="2"/>
        <v>0</v>
      </c>
      <c r="AJ31" s="8">
        <f t="shared" si="0"/>
        <v>1527470</v>
      </c>
    </row>
  </sheetData>
  <mergeCells count="21">
    <mergeCell ref="B30:D30"/>
    <mergeCell ref="B31:D31"/>
    <mergeCell ref="P1:Q1"/>
    <mergeCell ref="P2:Q2"/>
    <mergeCell ref="P3:Q3"/>
    <mergeCell ref="H3:I3"/>
    <mergeCell ref="J2:K2"/>
    <mergeCell ref="J3:K3"/>
    <mergeCell ref="L2:M2"/>
    <mergeCell ref="L3:M3"/>
    <mergeCell ref="N2:O2"/>
    <mergeCell ref="N3:O3"/>
    <mergeCell ref="A1:B2"/>
    <mergeCell ref="E5:AI5"/>
    <mergeCell ref="H1:I1"/>
    <mergeCell ref="J1:K1"/>
    <mergeCell ref="L1:M1"/>
    <mergeCell ref="N1:O1"/>
    <mergeCell ref="F2:G2"/>
    <mergeCell ref="F3:G3"/>
    <mergeCell ref="H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1"/>
  <sheetViews>
    <sheetView tabSelected="1" zoomScaleNormal="100" workbookViewId="0">
      <pane xSplit="4" ySplit="6" topLeftCell="E7" activePane="bottomRight" state="frozen"/>
      <selection activeCell="F8" sqref="F8"/>
      <selection pane="topRight" activeCell="F8" sqref="F8"/>
      <selection pane="bottomLeft" activeCell="F8" sqref="F8"/>
      <selection pane="bottomRight" activeCell="K1" sqref="K1"/>
    </sheetView>
  </sheetViews>
  <sheetFormatPr defaultRowHeight="16.5" x14ac:dyDescent="0.25"/>
  <cols>
    <col min="1" max="1" width="7.7109375" style="1" customWidth="1"/>
    <col min="2" max="2" width="20.140625" style="1" customWidth="1"/>
    <col min="3" max="3" width="6.42578125" style="1" customWidth="1"/>
    <col min="4" max="4" width="6.140625" style="1" bestFit="1" customWidth="1"/>
    <col min="5" max="5" width="11.42578125" style="1" customWidth="1"/>
    <col min="6" max="12" width="5.85546875" style="1" customWidth="1"/>
    <col min="13" max="14" width="9.140625" style="1"/>
    <col min="15" max="15" width="10.7109375" style="1" customWidth="1"/>
    <col min="16" max="16" width="8.7109375" style="1" customWidth="1"/>
    <col min="17" max="17" width="9.140625" style="1"/>
    <col min="18" max="18" width="16.28515625" style="1" customWidth="1"/>
    <col min="19" max="19" width="6.85546875" style="1" customWidth="1"/>
    <col min="20" max="20" width="11.85546875" style="1" customWidth="1"/>
    <col min="21" max="21" width="7.85546875" style="17" customWidth="1"/>
    <col min="22" max="22" width="12.28515625" style="1" bestFit="1" customWidth="1"/>
    <col min="23" max="23" width="13.42578125" style="1" bestFit="1" customWidth="1"/>
    <col min="24" max="28" width="9.140625" style="1"/>
    <col min="29" max="29" width="14.85546875" style="1" customWidth="1"/>
    <col min="30" max="16384" width="9.140625" style="1"/>
  </cols>
  <sheetData>
    <row r="1" spans="1:29" x14ac:dyDescent="0.25">
      <c r="A1" s="34" t="s">
        <v>112</v>
      </c>
      <c r="B1" s="34"/>
      <c r="R1" s="16" t="s">
        <v>104</v>
      </c>
    </row>
    <row r="2" spans="1:29" x14ac:dyDescent="0.25">
      <c r="A2" s="34"/>
      <c r="B2" s="34"/>
      <c r="R2" s="1" t="s">
        <v>105</v>
      </c>
    </row>
    <row r="3" spans="1:29" x14ac:dyDescent="0.25">
      <c r="R3" s="1" t="s">
        <v>114</v>
      </c>
    </row>
    <row r="4" spans="1:29" ht="17.25" customHeight="1" x14ac:dyDescent="0.25">
      <c r="A4" s="2" t="s">
        <v>6</v>
      </c>
      <c r="B4" s="2" t="s">
        <v>7</v>
      </c>
      <c r="F4" s="12">
        <f>F31</f>
        <v>87000</v>
      </c>
      <c r="G4" s="12">
        <f t="shared" ref="G4:L4" si="0">G31</f>
        <v>63050</v>
      </c>
      <c r="H4" s="12">
        <f t="shared" si="0"/>
        <v>461890</v>
      </c>
      <c r="I4" s="12">
        <f t="shared" si="0"/>
        <v>0</v>
      </c>
      <c r="J4" s="12">
        <f t="shared" si="0"/>
        <v>0</v>
      </c>
      <c r="K4" s="12">
        <f t="shared" si="0"/>
        <v>0</v>
      </c>
      <c r="L4" s="12">
        <f t="shared" si="0"/>
        <v>0</v>
      </c>
      <c r="T4" s="24" t="s">
        <v>109</v>
      </c>
      <c r="U4" s="25"/>
      <c r="V4" s="24" t="s">
        <v>117</v>
      </c>
      <c r="W4" s="24" t="s">
        <v>117</v>
      </c>
      <c r="X4" s="24" t="s">
        <v>117</v>
      </c>
      <c r="Y4" s="24" t="s">
        <v>117</v>
      </c>
      <c r="Z4" s="24" t="s">
        <v>116</v>
      </c>
      <c r="AA4" s="24"/>
    </row>
    <row r="5" spans="1:29" ht="18" customHeight="1" x14ac:dyDescent="0.25">
      <c r="E5" s="12">
        <f>E31</f>
        <v>3460395</v>
      </c>
      <c r="F5" s="36" t="s">
        <v>82</v>
      </c>
      <c r="G5" s="36"/>
      <c r="H5" s="36"/>
      <c r="I5" s="36"/>
      <c r="J5" s="36"/>
      <c r="K5" s="36"/>
      <c r="L5" s="36"/>
      <c r="M5" s="12">
        <f t="shared" ref="M5:Q5" si="1">M31</f>
        <v>4072335</v>
      </c>
      <c r="N5" s="12">
        <f t="shared" si="1"/>
        <v>1527470</v>
      </c>
      <c r="O5" s="12">
        <f t="shared" si="1"/>
        <v>25990</v>
      </c>
      <c r="P5" s="12">
        <f t="shared" si="1"/>
        <v>86650</v>
      </c>
      <c r="Q5" s="12">
        <f t="shared" si="1"/>
        <v>2432225</v>
      </c>
      <c r="V5" s="29" t="s">
        <v>110</v>
      </c>
      <c r="W5" s="29"/>
      <c r="X5" s="29"/>
      <c r="Y5" s="29"/>
      <c r="Z5" s="29"/>
      <c r="AA5" s="29"/>
    </row>
    <row r="6" spans="1:29" ht="35.25" customHeight="1" x14ac:dyDescent="0.25">
      <c r="A6" s="20" t="s">
        <v>0</v>
      </c>
      <c r="B6" s="9" t="s">
        <v>1</v>
      </c>
      <c r="C6" s="20" t="s">
        <v>2</v>
      </c>
      <c r="D6" s="9" t="s">
        <v>4</v>
      </c>
      <c r="E6" s="6" t="s">
        <v>81</v>
      </c>
      <c r="F6" s="23"/>
      <c r="G6" s="23"/>
      <c r="H6" s="23"/>
      <c r="I6" s="23"/>
      <c r="J6" s="23"/>
      <c r="K6" s="23"/>
      <c r="L6" s="23"/>
      <c r="M6" s="6" t="s">
        <v>83</v>
      </c>
      <c r="N6" s="6" t="s">
        <v>84</v>
      </c>
      <c r="O6" s="6" t="s">
        <v>85</v>
      </c>
      <c r="P6" s="6" t="s">
        <v>86</v>
      </c>
      <c r="Q6" s="6" t="s">
        <v>113</v>
      </c>
      <c r="R6" s="6" t="s">
        <v>103</v>
      </c>
      <c r="T6" s="6" t="s">
        <v>106</v>
      </c>
      <c r="U6" s="18"/>
      <c r="V6" s="9" t="s">
        <v>115</v>
      </c>
      <c r="W6" s="9" t="s">
        <v>107</v>
      </c>
      <c r="X6" s="9" t="s">
        <v>118</v>
      </c>
      <c r="Y6" s="9" t="s">
        <v>119</v>
      </c>
      <c r="Z6" s="9"/>
      <c r="AA6" s="9"/>
      <c r="AC6" s="20" t="s">
        <v>108</v>
      </c>
    </row>
    <row r="7" spans="1:29" ht="20.100000000000001" customHeight="1" x14ac:dyDescent="0.25">
      <c r="A7" s="21" t="s">
        <v>9</v>
      </c>
      <c r="B7" s="10" t="s">
        <v>32</v>
      </c>
      <c r="C7" s="10" t="s">
        <v>55</v>
      </c>
      <c r="D7" s="10">
        <v>180</v>
      </c>
      <c r="E7" s="7">
        <v>450</v>
      </c>
      <c r="F7" s="7">
        <v>100</v>
      </c>
      <c r="G7" s="7"/>
      <c r="H7" s="7">
        <v>400</v>
      </c>
      <c r="I7" s="7"/>
      <c r="J7" s="7"/>
      <c r="K7" s="7"/>
      <c r="L7" s="7"/>
      <c r="M7" s="11">
        <f>SUM(E7:L7)</f>
        <v>950</v>
      </c>
      <c r="N7" s="7">
        <f>'Daily Sales Record'!AJ7</f>
        <v>529</v>
      </c>
      <c r="O7" s="7"/>
      <c r="P7" s="7"/>
      <c r="Q7" s="11">
        <f>M7-N7-O7-P7</f>
        <v>421</v>
      </c>
      <c r="R7" s="11" t="str">
        <f ca="1">IF(Q7&lt;'Monthly Sales for REF'!R7+('Monthly Sales for REF'!R7/4),"Place Order","Stock Sufficient")</f>
        <v>Place Order</v>
      </c>
      <c r="T7" s="14">
        <f ca="1">IF(R7="Place Order",'Monthly Sales for REF'!R7+'Monthly Sales for REF'!R7/4)-Inventory!Q7-Inventory!AC7</f>
        <v>-336.41666666666663</v>
      </c>
      <c r="U7" s="26"/>
      <c r="V7" s="7">
        <v>100</v>
      </c>
      <c r="W7" s="7"/>
      <c r="X7" s="7">
        <v>400</v>
      </c>
      <c r="Y7" s="7">
        <v>24</v>
      </c>
      <c r="Z7" s="7">
        <v>340</v>
      </c>
      <c r="AA7" s="7"/>
      <c r="AC7" s="7">
        <f>SUMIF($V$4:$AA$4,"T",V7:AA7)</f>
        <v>340</v>
      </c>
    </row>
    <row r="8" spans="1:29" ht="20.100000000000001" customHeight="1" x14ac:dyDescent="0.25">
      <c r="A8" s="21" t="s">
        <v>10</v>
      </c>
      <c r="B8" s="10" t="s">
        <v>33</v>
      </c>
      <c r="C8" s="10" t="s">
        <v>56</v>
      </c>
      <c r="D8" s="10">
        <v>230</v>
      </c>
      <c r="E8" s="7">
        <v>1200</v>
      </c>
      <c r="F8" s="7"/>
      <c r="G8" s="7"/>
      <c r="H8" s="7">
        <v>250</v>
      </c>
      <c r="I8" s="7"/>
      <c r="J8" s="7"/>
      <c r="K8" s="7"/>
      <c r="L8" s="7"/>
      <c r="M8" s="11">
        <f t="shared" ref="M8:M29" si="2">SUM(E8:L8)</f>
        <v>1450</v>
      </c>
      <c r="N8" s="7">
        <f>'Daily Sales Record'!AJ8</f>
        <v>442</v>
      </c>
      <c r="O8" s="7">
        <v>25</v>
      </c>
      <c r="P8" s="7">
        <v>75</v>
      </c>
      <c r="Q8" s="11">
        <f t="shared" ref="Q8:Q29" si="3">M8-N8-O8-P8</f>
        <v>908</v>
      </c>
      <c r="R8" s="11" t="str">
        <f ca="1">IF(Q8&lt;'Monthly Sales for REF'!R8+('Monthly Sales for REF'!R8/4),"Place Order","Stock Sufficient")</f>
        <v>Stock Sufficient</v>
      </c>
      <c r="T8" s="14">
        <f ca="1">ROUND(IF(R8="Place Order",'Monthly Sales for REF'!R8+('Monthly Sales for REF'!R8/4-Q8),0),0)-AC8</f>
        <v>-360</v>
      </c>
      <c r="U8" s="26"/>
      <c r="V8" s="7"/>
      <c r="W8" s="7"/>
      <c r="X8" s="7">
        <v>250</v>
      </c>
      <c r="Y8" s="7"/>
      <c r="Z8" s="7">
        <v>360</v>
      </c>
      <c r="AA8" s="7"/>
      <c r="AC8" s="7">
        <f t="shared" ref="AC8:AC31" si="4">SUMIF($V$4:$AA$4,"T",V8:AA8)</f>
        <v>360</v>
      </c>
    </row>
    <row r="9" spans="1:29" ht="20.100000000000001" customHeight="1" x14ac:dyDescent="0.25">
      <c r="A9" s="21" t="s">
        <v>11</v>
      </c>
      <c r="B9" s="10" t="s">
        <v>34</v>
      </c>
      <c r="C9" s="10" t="s">
        <v>57</v>
      </c>
      <c r="D9" s="10">
        <v>129</v>
      </c>
      <c r="E9" s="7">
        <v>1043</v>
      </c>
      <c r="F9" s="7">
        <v>100</v>
      </c>
      <c r="G9" s="7"/>
      <c r="H9" s="7">
        <v>360</v>
      </c>
      <c r="I9" s="7"/>
      <c r="J9" s="7"/>
      <c r="K9" s="7"/>
      <c r="L9" s="7"/>
      <c r="M9" s="11">
        <f t="shared" si="2"/>
        <v>1503</v>
      </c>
      <c r="N9" s="7">
        <f>'Daily Sales Record'!AJ9</f>
        <v>414</v>
      </c>
      <c r="O9" s="7"/>
      <c r="P9" s="7"/>
      <c r="Q9" s="11">
        <f t="shared" si="3"/>
        <v>1089</v>
      </c>
      <c r="R9" s="11" t="str">
        <f ca="1">IF(Q9&lt;'Monthly Sales for REF'!R9+('Monthly Sales for REF'!R9/4),"Place Order","Stock Sufficient")</f>
        <v>Stock Sufficient</v>
      </c>
      <c r="T9" s="14">
        <f ca="1">ROUND(IF(R9="Place Order",'Monthly Sales for REF'!R9+('Monthly Sales for REF'!R9/4-Q9),0),0)-AC9</f>
        <v>0</v>
      </c>
      <c r="U9" s="26"/>
      <c r="V9" s="7">
        <v>100</v>
      </c>
      <c r="W9" s="7"/>
      <c r="X9" s="7">
        <v>360</v>
      </c>
      <c r="Y9" s="7"/>
      <c r="Z9" s="7"/>
      <c r="AA9" s="7"/>
      <c r="AC9" s="7">
        <f t="shared" si="4"/>
        <v>0</v>
      </c>
    </row>
    <row r="10" spans="1:29" ht="20.100000000000001" customHeight="1" x14ac:dyDescent="0.25">
      <c r="A10" s="21" t="s">
        <v>12</v>
      </c>
      <c r="B10" s="10" t="s">
        <v>35</v>
      </c>
      <c r="C10" s="10" t="s">
        <v>56</v>
      </c>
      <c r="D10" s="10">
        <v>169</v>
      </c>
      <c r="E10" s="7">
        <v>600</v>
      </c>
      <c r="F10" s="7">
        <v>100</v>
      </c>
      <c r="G10" s="7"/>
      <c r="H10" s="7">
        <v>300</v>
      </c>
      <c r="I10" s="7"/>
      <c r="J10" s="7"/>
      <c r="K10" s="7"/>
      <c r="L10" s="7"/>
      <c r="M10" s="11">
        <f t="shared" si="2"/>
        <v>1000</v>
      </c>
      <c r="N10" s="7">
        <f>'Daily Sales Record'!AJ10</f>
        <v>397</v>
      </c>
      <c r="O10" s="7"/>
      <c r="P10" s="7"/>
      <c r="Q10" s="11">
        <f t="shared" si="3"/>
        <v>603</v>
      </c>
      <c r="R10" s="11" t="str">
        <f ca="1">IF(Q10&lt;'Monthly Sales for REF'!R10+('Monthly Sales for REF'!R10/4),"Place Order","Stock Sufficient")</f>
        <v>Stock Sufficient</v>
      </c>
      <c r="T10" s="14">
        <f ca="1">ROUND(IF(R10="Place Order",'Monthly Sales for REF'!R10+('Monthly Sales for REF'!R10/4-Q10),0),0)-AC10</f>
        <v>0</v>
      </c>
      <c r="U10" s="26"/>
      <c r="V10" s="7">
        <v>100</v>
      </c>
      <c r="W10" s="7"/>
      <c r="X10" s="7">
        <v>300</v>
      </c>
      <c r="Y10" s="7"/>
      <c r="Z10" s="7"/>
      <c r="AA10" s="7"/>
      <c r="AC10" s="28">
        <f t="shared" si="4"/>
        <v>0</v>
      </c>
    </row>
    <row r="11" spans="1:29" ht="20.100000000000001" customHeight="1" x14ac:dyDescent="0.25">
      <c r="A11" s="21" t="s">
        <v>13</v>
      </c>
      <c r="B11" s="10" t="s">
        <v>36</v>
      </c>
      <c r="C11" s="10" t="s">
        <v>58</v>
      </c>
      <c r="D11" s="10">
        <v>222</v>
      </c>
      <c r="E11" s="7">
        <v>1060</v>
      </c>
      <c r="F11" s="7"/>
      <c r="G11" s="7"/>
      <c r="H11" s="7">
        <v>300</v>
      </c>
      <c r="I11" s="7"/>
      <c r="J11" s="7"/>
      <c r="K11" s="7"/>
      <c r="L11" s="7"/>
      <c r="M11" s="11">
        <f t="shared" si="2"/>
        <v>1360</v>
      </c>
      <c r="N11" s="7">
        <f>'Daily Sales Record'!AJ11</f>
        <v>425</v>
      </c>
      <c r="O11" s="7"/>
      <c r="P11" s="7"/>
      <c r="Q11" s="11">
        <f t="shared" si="3"/>
        <v>935</v>
      </c>
      <c r="R11" s="11" t="str">
        <f ca="1">IF(Q11&lt;'Monthly Sales for REF'!R11+('Monthly Sales for REF'!R11/4),"Place Order","Stock Sufficient")</f>
        <v>Stock Sufficient</v>
      </c>
      <c r="T11" s="14">
        <f ca="1">ROUND(IF(R11="Place Order",'Monthly Sales for REF'!R11+('Monthly Sales for REF'!R11/4-Q11),0),0)-AC11</f>
        <v>0</v>
      </c>
      <c r="U11" s="26"/>
      <c r="V11" s="7"/>
      <c r="W11" s="7"/>
      <c r="X11" s="7">
        <v>300</v>
      </c>
      <c r="Y11" s="7"/>
      <c r="Z11" s="7"/>
      <c r="AA11" s="7"/>
      <c r="AC11" s="7">
        <f t="shared" si="4"/>
        <v>0</v>
      </c>
    </row>
    <row r="12" spans="1:29" ht="20.100000000000001" customHeight="1" x14ac:dyDescent="0.25">
      <c r="A12" s="21" t="s">
        <v>14</v>
      </c>
      <c r="B12" s="10" t="s">
        <v>37</v>
      </c>
      <c r="C12" s="10" t="s">
        <v>59</v>
      </c>
      <c r="D12" s="10">
        <v>149</v>
      </c>
      <c r="E12" s="7">
        <v>900</v>
      </c>
      <c r="F12" s="7"/>
      <c r="G12" s="7">
        <v>150</v>
      </c>
      <c r="H12" s="7">
        <v>250</v>
      </c>
      <c r="I12" s="7"/>
      <c r="J12" s="7"/>
      <c r="K12" s="7"/>
      <c r="L12" s="7"/>
      <c r="M12" s="11">
        <f t="shared" si="2"/>
        <v>1300</v>
      </c>
      <c r="N12" s="7">
        <f>'Daily Sales Record'!AJ12</f>
        <v>463</v>
      </c>
      <c r="O12" s="7"/>
      <c r="P12" s="7"/>
      <c r="Q12" s="11">
        <f t="shared" si="3"/>
        <v>837</v>
      </c>
      <c r="R12" s="11" t="str">
        <f ca="1">IF(Q12&lt;'Monthly Sales for REF'!R12+('Monthly Sales for REF'!R12/4),"Place Order","Stock Sufficient")</f>
        <v>Stock Sufficient</v>
      </c>
      <c r="T12" s="14">
        <f ca="1">ROUND(IF(R12="Place Order",'Monthly Sales for REF'!R12+('Monthly Sales for REF'!R12/4-Q12),0),0)-AC12</f>
        <v>-320</v>
      </c>
      <c r="U12" s="26"/>
      <c r="V12" s="7"/>
      <c r="W12" s="7">
        <v>150</v>
      </c>
      <c r="X12" s="7">
        <v>250</v>
      </c>
      <c r="Y12" s="7"/>
      <c r="Z12" s="7">
        <v>320</v>
      </c>
      <c r="AA12" s="7"/>
      <c r="AC12" s="7">
        <f t="shared" si="4"/>
        <v>320</v>
      </c>
    </row>
    <row r="13" spans="1:29" ht="20.100000000000001" customHeight="1" x14ac:dyDescent="0.25">
      <c r="A13" s="21" t="s">
        <v>15</v>
      </c>
      <c r="B13" s="10" t="s">
        <v>38</v>
      </c>
      <c r="C13" s="10" t="s">
        <v>60</v>
      </c>
      <c r="D13" s="10">
        <v>175</v>
      </c>
      <c r="E13" s="7">
        <v>1146</v>
      </c>
      <c r="F13" s="7"/>
      <c r="G13" s="7"/>
      <c r="H13" s="7"/>
      <c r="I13" s="7"/>
      <c r="J13" s="7"/>
      <c r="K13" s="7"/>
      <c r="L13" s="7"/>
      <c r="M13" s="11">
        <f t="shared" si="2"/>
        <v>1146</v>
      </c>
      <c r="N13" s="7">
        <f>'Daily Sales Record'!AJ13</f>
        <v>423</v>
      </c>
      <c r="O13" s="7"/>
      <c r="P13" s="7">
        <v>120</v>
      </c>
      <c r="Q13" s="11">
        <f t="shared" si="3"/>
        <v>603</v>
      </c>
      <c r="R13" s="11" t="str">
        <f ca="1">IF(Q13&lt;'Monthly Sales for REF'!R13+('Monthly Sales for REF'!R13/4),"Place Order","Stock Sufficient")</f>
        <v>Place Order</v>
      </c>
      <c r="T13" s="14">
        <f ca="1">ROUND(IF(R13="Place Order",'Monthly Sales for REF'!R13+('Monthly Sales for REF'!R13/4-Q13),0),0)-AC13</f>
        <v>42</v>
      </c>
      <c r="U13" s="26"/>
      <c r="V13" s="7"/>
      <c r="W13" s="7"/>
      <c r="X13" s="7"/>
      <c r="Y13" s="7"/>
      <c r="Z13" s="7"/>
      <c r="AA13" s="7"/>
      <c r="AC13" s="7">
        <f t="shared" si="4"/>
        <v>0</v>
      </c>
    </row>
    <row r="14" spans="1:29" ht="20.100000000000001" customHeight="1" x14ac:dyDescent="0.25">
      <c r="A14" s="21" t="s">
        <v>16</v>
      </c>
      <c r="B14" s="10" t="s">
        <v>39</v>
      </c>
      <c r="C14" s="10" t="s">
        <v>61</v>
      </c>
      <c r="D14" s="10">
        <v>137</v>
      </c>
      <c r="E14" s="7">
        <v>1317</v>
      </c>
      <c r="F14" s="7"/>
      <c r="G14" s="7"/>
      <c r="H14" s="7"/>
      <c r="I14" s="7"/>
      <c r="J14" s="7"/>
      <c r="K14" s="7"/>
      <c r="L14" s="7"/>
      <c r="M14" s="11">
        <f t="shared" si="2"/>
        <v>1317</v>
      </c>
      <c r="N14" s="7">
        <f>'Daily Sales Record'!AJ14</f>
        <v>425</v>
      </c>
      <c r="O14" s="7"/>
      <c r="P14" s="7"/>
      <c r="Q14" s="11">
        <f t="shared" si="3"/>
        <v>892</v>
      </c>
      <c r="R14" s="11" t="str">
        <f ca="1">IF(Q14&lt;'Monthly Sales for REF'!R14+('Monthly Sales for REF'!R14/4),"Place Order","Stock Sufficient")</f>
        <v>Stock Sufficient</v>
      </c>
      <c r="T14" s="14">
        <f ca="1">ROUND(IF(R14="Place Order",'Monthly Sales for REF'!R14+('Monthly Sales for REF'!R14/4-Q14),0),0)-AC14</f>
        <v>0</v>
      </c>
      <c r="U14" s="26"/>
      <c r="V14" s="7"/>
      <c r="W14" s="7"/>
      <c r="X14" s="7"/>
      <c r="Y14" s="7"/>
      <c r="Z14" s="7"/>
      <c r="AA14" s="7"/>
      <c r="AC14" s="7">
        <f t="shared" si="4"/>
        <v>0</v>
      </c>
    </row>
    <row r="15" spans="1:29" ht="20.100000000000001" customHeight="1" x14ac:dyDescent="0.25">
      <c r="A15" s="21" t="s">
        <v>17</v>
      </c>
      <c r="B15" s="10" t="s">
        <v>40</v>
      </c>
      <c r="C15" s="10" t="s">
        <v>62</v>
      </c>
      <c r="D15" s="10">
        <v>93</v>
      </c>
      <c r="E15" s="7">
        <v>1247</v>
      </c>
      <c r="F15" s="7"/>
      <c r="G15" s="7"/>
      <c r="H15" s="7"/>
      <c r="I15" s="7"/>
      <c r="J15" s="7"/>
      <c r="K15" s="7"/>
      <c r="L15" s="7"/>
      <c r="M15" s="11">
        <f t="shared" si="2"/>
        <v>1247</v>
      </c>
      <c r="N15" s="7">
        <f>'Daily Sales Record'!AJ15</f>
        <v>381</v>
      </c>
      <c r="O15" s="7">
        <v>24</v>
      </c>
      <c r="P15" s="7"/>
      <c r="Q15" s="11">
        <f t="shared" si="3"/>
        <v>842</v>
      </c>
      <c r="R15" s="11" t="str">
        <f ca="1">IF(Q15&lt;'Monthly Sales for REF'!R15+('Monthly Sales for REF'!R15/4),"Place Order","Stock Sufficient")</f>
        <v>Stock Sufficient</v>
      </c>
      <c r="T15" s="14">
        <f ca="1">ROUND(IF(R15="Place Order",'Monthly Sales for REF'!R15+('Monthly Sales for REF'!R15/4-Q15),0),0)-AC15</f>
        <v>0</v>
      </c>
      <c r="U15" s="26"/>
      <c r="V15" s="7"/>
      <c r="W15" s="7"/>
      <c r="X15" s="7"/>
      <c r="Y15" s="7"/>
      <c r="Z15" s="7"/>
      <c r="AA15" s="7"/>
      <c r="AC15" s="7">
        <f t="shared" si="4"/>
        <v>0</v>
      </c>
    </row>
    <row r="16" spans="1:29" ht="20.100000000000001" customHeight="1" x14ac:dyDescent="0.25">
      <c r="A16" s="21" t="s">
        <v>18</v>
      </c>
      <c r="B16" s="10" t="s">
        <v>41</v>
      </c>
      <c r="C16" s="10" t="s">
        <v>63</v>
      </c>
      <c r="D16" s="10">
        <v>162</v>
      </c>
      <c r="E16" s="7">
        <v>900</v>
      </c>
      <c r="F16" s="7">
        <v>100</v>
      </c>
      <c r="G16" s="7"/>
      <c r="H16" s="7">
        <v>300</v>
      </c>
      <c r="I16" s="7"/>
      <c r="J16" s="7"/>
      <c r="K16" s="7"/>
      <c r="L16" s="7"/>
      <c r="M16" s="11">
        <f t="shared" si="2"/>
        <v>1300</v>
      </c>
      <c r="N16" s="7">
        <f>'Daily Sales Record'!AJ16</f>
        <v>423</v>
      </c>
      <c r="O16" s="7"/>
      <c r="P16" s="7"/>
      <c r="Q16" s="11">
        <f t="shared" si="3"/>
        <v>877</v>
      </c>
      <c r="R16" s="11" t="str">
        <f ca="1">IF(Q16&lt;'Monthly Sales for REF'!R16+('Monthly Sales for REF'!R16/4),"Place Order","Stock Sufficient")</f>
        <v>Stock Sufficient</v>
      </c>
      <c r="T16" s="14">
        <f ca="1">ROUND(IF(R16="Place Order",'Monthly Sales for REF'!R16+('Monthly Sales for REF'!R16/4-Q16),0),0)-AC16</f>
        <v>0</v>
      </c>
      <c r="U16" s="26"/>
      <c r="V16" s="7">
        <v>100</v>
      </c>
      <c r="W16" s="7"/>
      <c r="X16" s="7">
        <v>300</v>
      </c>
      <c r="Y16" s="7"/>
      <c r="Z16" s="7"/>
      <c r="AA16" s="7"/>
      <c r="AC16" s="7">
        <f t="shared" si="4"/>
        <v>0</v>
      </c>
    </row>
    <row r="17" spans="1:29" ht="20.100000000000001" customHeight="1" x14ac:dyDescent="0.25">
      <c r="A17" s="21" t="s">
        <v>19</v>
      </c>
      <c r="B17" s="10" t="s">
        <v>42</v>
      </c>
      <c r="C17" s="10" t="s">
        <v>64</v>
      </c>
      <c r="D17" s="10">
        <v>230</v>
      </c>
      <c r="E17" s="7">
        <v>800</v>
      </c>
      <c r="F17" s="7">
        <v>100</v>
      </c>
      <c r="G17" s="7"/>
      <c r="H17" s="7">
        <v>360</v>
      </c>
      <c r="I17" s="7"/>
      <c r="J17" s="7"/>
      <c r="K17" s="7"/>
      <c r="L17" s="7"/>
      <c r="M17" s="11">
        <f t="shared" si="2"/>
        <v>1260</v>
      </c>
      <c r="N17" s="7">
        <f>'Daily Sales Record'!AJ17</f>
        <v>442</v>
      </c>
      <c r="O17" s="7">
        <v>21</v>
      </c>
      <c r="P17" s="7">
        <v>120</v>
      </c>
      <c r="Q17" s="11">
        <f t="shared" si="3"/>
        <v>677</v>
      </c>
      <c r="R17" s="11" t="str">
        <f ca="1">IF(Q17&lt;'Monthly Sales for REF'!R17+('Monthly Sales for REF'!R17/4),"Place Order","Stock Sufficient")</f>
        <v>Stock Sufficient</v>
      </c>
      <c r="T17" s="14">
        <f ca="1">ROUND(IF(R17="Place Order",'Monthly Sales for REF'!R17+('Monthly Sales for REF'!R17/4-Q17),0),0)-AC17</f>
        <v>0</v>
      </c>
      <c r="U17" s="26"/>
      <c r="V17" s="7">
        <v>100</v>
      </c>
      <c r="W17" s="7"/>
      <c r="X17" s="7">
        <v>360</v>
      </c>
      <c r="Y17" s="7"/>
      <c r="Z17" s="7"/>
      <c r="AA17" s="7"/>
      <c r="AC17" s="7">
        <f t="shared" si="4"/>
        <v>0</v>
      </c>
    </row>
    <row r="18" spans="1:29" ht="20.100000000000001" customHeight="1" x14ac:dyDescent="0.25">
      <c r="A18" s="21" t="s">
        <v>20</v>
      </c>
      <c r="B18" s="10" t="s">
        <v>43</v>
      </c>
      <c r="C18" s="10" t="s">
        <v>65</v>
      </c>
      <c r="D18" s="10">
        <v>25</v>
      </c>
      <c r="E18" s="7">
        <v>625</v>
      </c>
      <c r="F18" s="7"/>
      <c r="G18" s="7">
        <v>160</v>
      </c>
      <c r="H18" s="7"/>
      <c r="I18" s="7"/>
      <c r="J18" s="7"/>
      <c r="K18" s="7"/>
      <c r="L18" s="7"/>
      <c r="M18" s="11">
        <f t="shared" si="2"/>
        <v>785</v>
      </c>
      <c r="N18" s="7">
        <f>'Daily Sales Record'!AJ18</f>
        <v>443</v>
      </c>
      <c r="O18" s="7"/>
      <c r="P18" s="7"/>
      <c r="Q18" s="11">
        <f t="shared" si="3"/>
        <v>342</v>
      </c>
      <c r="R18" s="11" t="str">
        <f ca="1">IF(Q18&lt;'Monthly Sales for REF'!R18+('Monthly Sales for REF'!R18/4),"Place Order","Stock Sufficient")</f>
        <v>Place Order</v>
      </c>
      <c r="T18" s="14">
        <f ca="1">ROUND(IF(R18="Place Order",'Monthly Sales for REF'!R18+('Monthly Sales for REF'!R18/4-Q18),0),0)-AC18</f>
        <v>218</v>
      </c>
      <c r="U18" s="26"/>
      <c r="V18" s="7"/>
      <c r="W18" s="7">
        <v>160</v>
      </c>
      <c r="X18" s="7"/>
      <c r="Y18" s="7"/>
      <c r="Z18" s="7"/>
      <c r="AA18" s="7"/>
      <c r="AC18" s="7">
        <f t="shared" si="4"/>
        <v>0</v>
      </c>
    </row>
    <row r="19" spans="1:29" ht="20.100000000000001" customHeight="1" x14ac:dyDescent="0.25">
      <c r="A19" s="21" t="s">
        <v>21</v>
      </c>
      <c r="B19" s="10" t="s">
        <v>44</v>
      </c>
      <c r="C19" s="10" t="s">
        <v>56</v>
      </c>
      <c r="D19" s="10">
        <v>163</v>
      </c>
      <c r="E19" s="7">
        <v>654</v>
      </c>
      <c r="F19" s="7"/>
      <c r="G19" s="7"/>
      <c r="H19" s="7"/>
      <c r="I19" s="7"/>
      <c r="J19" s="7"/>
      <c r="K19" s="7"/>
      <c r="L19" s="7"/>
      <c r="M19" s="11">
        <f t="shared" si="2"/>
        <v>654</v>
      </c>
      <c r="N19" s="7">
        <f>'Daily Sales Record'!AJ19</f>
        <v>424</v>
      </c>
      <c r="O19" s="7"/>
      <c r="P19" s="7"/>
      <c r="Q19" s="11">
        <f t="shared" si="3"/>
        <v>230</v>
      </c>
      <c r="R19" s="11" t="str">
        <f ca="1">IF(Q19&lt;'Monthly Sales for REF'!R19+('Monthly Sales for REF'!R19/4),"Place Order","Stock Sufficient")</f>
        <v>Place Order</v>
      </c>
      <c r="T19" s="14">
        <f ca="1">ROUND(IF(R19="Place Order",'Monthly Sales for REF'!R19+('Monthly Sales for REF'!R19/4-Q19),0),0)-AC19</f>
        <v>241</v>
      </c>
      <c r="U19" s="26"/>
      <c r="V19" s="7"/>
      <c r="W19" s="7"/>
      <c r="X19" s="7"/>
      <c r="Y19" s="7"/>
      <c r="Z19" s="7"/>
      <c r="AA19" s="7"/>
      <c r="AC19" s="7">
        <f t="shared" si="4"/>
        <v>0</v>
      </c>
    </row>
    <row r="20" spans="1:29" ht="20.100000000000001" customHeight="1" x14ac:dyDescent="0.25">
      <c r="A20" s="21" t="s">
        <v>22</v>
      </c>
      <c r="B20" s="10" t="s">
        <v>45</v>
      </c>
      <c r="C20" s="10" t="s">
        <v>57</v>
      </c>
      <c r="D20" s="10">
        <v>235</v>
      </c>
      <c r="E20" s="7">
        <v>812</v>
      </c>
      <c r="F20" s="7"/>
      <c r="G20" s="7">
        <v>100</v>
      </c>
      <c r="H20" s="7"/>
      <c r="I20" s="7"/>
      <c r="J20" s="7"/>
      <c r="K20" s="7"/>
      <c r="L20" s="7"/>
      <c r="M20" s="11">
        <f t="shared" si="2"/>
        <v>912</v>
      </c>
      <c r="N20" s="7">
        <f>'Daily Sales Record'!AJ20</f>
        <v>445</v>
      </c>
      <c r="O20" s="7">
        <v>12</v>
      </c>
      <c r="P20" s="7"/>
      <c r="Q20" s="11">
        <f t="shared" si="3"/>
        <v>455</v>
      </c>
      <c r="R20" s="11" t="str">
        <f ca="1">IF(Q20&lt;'Monthly Sales for REF'!R20+('Monthly Sales for REF'!R20/4),"Place Order","Stock Sufficient")</f>
        <v>Place Order</v>
      </c>
      <c r="T20" s="14">
        <f ca="1">ROUND(IF(R20="Place Order",'Monthly Sales for REF'!R20+('Monthly Sales for REF'!R20/4-Q20),0),0)-AC20</f>
        <v>255</v>
      </c>
      <c r="U20" s="26"/>
      <c r="V20" s="7"/>
      <c r="W20" s="7">
        <v>100</v>
      </c>
      <c r="X20" s="7"/>
      <c r="Y20" s="7"/>
      <c r="Z20" s="7"/>
      <c r="AA20" s="7"/>
      <c r="AC20" s="7">
        <f t="shared" si="4"/>
        <v>0</v>
      </c>
    </row>
    <row r="21" spans="1:29" ht="20.100000000000001" customHeight="1" x14ac:dyDescent="0.25">
      <c r="A21" s="21" t="s">
        <v>23</v>
      </c>
      <c r="B21" s="10" t="s">
        <v>46</v>
      </c>
      <c r="C21" s="10" t="s">
        <v>66</v>
      </c>
      <c r="D21" s="10">
        <v>124</v>
      </c>
      <c r="E21" s="7">
        <v>1198</v>
      </c>
      <c r="F21" s="7"/>
      <c r="G21" s="7"/>
      <c r="H21" s="7"/>
      <c r="I21" s="7"/>
      <c r="J21" s="7"/>
      <c r="K21" s="7"/>
      <c r="L21" s="7"/>
      <c r="M21" s="11">
        <f t="shared" si="2"/>
        <v>1198</v>
      </c>
      <c r="N21" s="7">
        <f>'Daily Sales Record'!AJ21</f>
        <v>441</v>
      </c>
      <c r="O21" s="7"/>
      <c r="P21" s="7"/>
      <c r="Q21" s="11">
        <f t="shared" si="3"/>
        <v>757</v>
      </c>
      <c r="R21" s="11" t="str">
        <f ca="1">IF(Q21&lt;'Monthly Sales for REF'!R21+('Monthly Sales for REF'!R21/4),"Place Order","Stock Sufficient")</f>
        <v>Stock Sufficient</v>
      </c>
      <c r="T21" s="14">
        <f ca="1">ROUND(IF(R21="Place Order",'Monthly Sales for REF'!R21+('Monthly Sales for REF'!R21/4-Q21),0),0)-AC21</f>
        <v>0</v>
      </c>
      <c r="U21" s="26"/>
      <c r="V21" s="7"/>
      <c r="W21" s="7"/>
      <c r="X21" s="7"/>
      <c r="Y21" s="7"/>
      <c r="Z21" s="7"/>
      <c r="AA21" s="7"/>
      <c r="AC21" s="7">
        <f t="shared" si="4"/>
        <v>0</v>
      </c>
    </row>
    <row r="22" spans="1:29" ht="20.100000000000001" customHeight="1" x14ac:dyDescent="0.25">
      <c r="A22" s="21" t="s">
        <v>24</v>
      </c>
      <c r="B22" s="10" t="s">
        <v>47</v>
      </c>
      <c r="C22" s="10" t="s">
        <v>67</v>
      </c>
      <c r="D22" s="10">
        <v>223</v>
      </c>
      <c r="E22" s="7">
        <v>1083</v>
      </c>
      <c r="F22" s="7"/>
      <c r="G22" s="7"/>
      <c r="H22" s="7"/>
      <c r="I22" s="7"/>
      <c r="J22" s="7"/>
      <c r="K22" s="7"/>
      <c r="L22" s="7"/>
      <c r="M22" s="11">
        <f t="shared" si="2"/>
        <v>1083</v>
      </c>
      <c r="N22" s="7">
        <f>'Daily Sales Record'!AJ22</f>
        <v>406</v>
      </c>
      <c r="O22" s="7"/>
      <c r="P22" s="7"/>
      <c r="Q22" s="11">
        <f t="shared" si="3"/>
        <v>677</v>
      </c>
      <c r="R22" s="11" t="str">
        <f ca="1">IF(Q22&lt;'Monthly Sales for REF'!R22+('Monthly Sales for REF'!R22/4),"Place Order","Stock Sufficient")</f>
        <v>Place Order</v>
      </c>
      <c r="T22" s="14">
        <f ca="1">ROUND(IF(R22="Place Order",'Monthly Sales for REF'!R22+('Monthly Sales for REF'!R22/4-Q22),0),0)-AC22</f>
        <v>31</v>
      </c>
      <c r="U22" s="26"/>
      <c r="V22" s="7"/>
      <c r="W22" s="7"/>
      <c r="X22" s="7"/>
      <c r="Y22" s="7"/>
      <c r="Z22" s="7"/>
      <c r="AA22" s="7"/>
      <c r="AC22" s="7">
        <f t="shared" si="4"/>
        <v>0</v>
      </c>
    </row>
    <row r="23" spans="1:29" ht="20.100000000000001" customHeight="1" x14ac:dyDescent="0.25">
      <c r="A23" s="21" t="s">
        <v>25</v>
      </c>
      <c r="B23" s="10" t="s">
        <v>48</v>
      </c>
      <c r="C23" s="10" t="s">
        <v>68</v>
      </c>
      <c r="D23" s="10">
        <v>178</v>
      </c>
      <c r="E23" s="7">
        <v>1432</v>
      </c>
      <c r="F23" s="7"/>
      <c r="G23" s="7"/>
      <c r="H23" s="7"/>
      <c r="I23" s="7"/>
      <c r="J23" s="7"/>
      <c r="K23" s="7"/>
      <c r="L23" s="7"/>
      <c r="M23" s="11">
        <f t="shared" si="2"/>
        <v>1432</v>
      </c>
      <c r="N23" s="7">
        <f>'Daily Sales Record'!AJ23</f>
        <v>410</v>
      </c>
      <c r="O23" s="7"/>
      <c r="P23" s="7"/>
      <c r="Q23" s="11">
        <f t="shared" si="3"/>
        <v>1022</v>
      </c>
      <c r="R23" s="11" t="str">
        <f ca="1">IF(Q23&lt;'Monthly Sales for REF'!R23+('Monthly Sales for REF'!R23/4),"Place Order","Stock Sufficient")</f>
        <v>Stock Sufficient</v>
      </c>
      <c r="T23" s="14">
        <f ca="1">ROUND(IF(R23="Place Order",'Monthly Sales for REF'!R23+('Monthly Sales for REF'!R23/4-Q23),0),0)-AC23</f>
        <v>0</v>
      </c>
      <c r="U23" s="26"/>
      <c r="V23" s="7"/>
      <c r="W23" s="7"/>
      <c r="X23" s="7"/>
      <c r="Y23" s="7"/>
      <c r="Z23" s="7"/>
      <c r="AA23" s="7"/>
      <c r="AC23" s="7">
        <f t="shared" si="4"/>
        <v>0</v>
      </c>
    </row>
    <row r="24" spans="1:29" ht="20.100000000000001" customHeight="1" x14ac:dyDescent="0.25">
      <c r="A24" s="21" t="s">
        <v>26</v>
      </c>
      <c r="B24" s="10" t="s">
        <v>49</v>
      </c>
      <c r="C24" s="10" t="s">
        <v>69</v>
      </c>
      <c r="D24" s="10">
        <v>104</v>
      </c>
      <c r="E24" s="7">
        <v>1324</v>
      </c>
      <c r="F24" s="7"/>
      <c r="G24" s="7"/>
      <c r="H24" s="7"/>
      <c r="I24" s="7"/>
      <c r="J24" s="7"/>
      <c r="K24" s="7"/>
      <c r="L24" s="7"/>
      <c r="M24" s="11">
        <f t="shared" si="2"/>
        <v>1324</v>
      </c>
      <c r="N24" s="7">
        <f>'Daily Sales Record'!AJ24</f>
        <v>377</v>
      </c>
      <c r="O24" s="7">
        <v>28</v>
      </c>
      <c r="P24" s="7">
        <v>200</v>
      </c>
      <c r="Q24" s="11">
        <f t="shared" si="3"/>
        <v>719</v>
      </c>
      <c r="R24" s="11" t="str">
        <f ca="1">IF(Q24&lt;'Monthly Sales for REF'!R24+('Monthly Sales for REF'!R24/4),"Place Order","Stock Sufficient")</f>
        <v>Place Order</v>
      </c>
      <c r="T24" s="14">
        <f ca="1">ROUND(IF(R24="Place Order",'Monthly Sales for REF'!R24+('Monthly Sales for REF'!R24/4-Q24),0),0)-AC24</f>
        <v>226</v>
      </c>
      <c r="U24" s="26"/>
      <c r="V24" s="7"/>
      <c r="W24" s="7"/>
      <c r="X24" s="7"/>
      <c r="Y24" s="7"/>
      <c r="Z24" s="7"/>
      <c r="AA24" s="7"/>
      <c r="AC24" s="7">
        <f t="shared" si="4"/>
        <v>0</v>
      </c>
    </row>
    <row r="25" spans="1:29" ht="20.100000000000001" customHeight="1" x14ac:dyDescent="0.25">
      <c r="A25" s="21" t="s">
        <v>27</v>
      </c>
      <c r="B25" s="10" t="s">
        <v>50</v>
      </c>
      <c r="C25" s="10" t="s">
        <v>70</v>
      </c>
      <c r="D25" s="10">
        <v>103</v>
      </c>
      <c r="E25" s="7">
        <v>967</v>
      </c>
      <c r="F25" s="7"/>
      <c r="G25" s="7"/>
      <c r="H25" s="7"/>
      <c r="I25" s="7"/>
      <c r="J25" s="7"/>
      <c r="K25" s="7"/>
      <c r="L25" s="7"/>
      <c r="M25" s="11">
        <f t="shared" si="2"/>
        <v>967</v>
      </c>
      <c r="N25" s="7">
        <f>'Daily Sales Record'!AJ25</f>
        <v>436</v>
      </c>
      <c r="O25" s="7"/>
      <c r="P25" s="7"/>
      <c r="Q25" s="11">
        <f t="shared" si="3"/>
        <v>531</v>
      </c>
      <c r="R25" s="11" t="str">
        <f ca="1">IF(Q25&lt;'Monthly Sales for REF'!R25+('Monthly Sales for REF'!R25/4),"Place Order","Stock Sufficient")</f>
        <v>Place Order</v>
      </c>
      <c r="T25" s="14">
        <f ca="1">ROUND(IF(R25="Place Order",'Monthly Sales for REF'!R25+('Monthly Sales for REF'!R25/4-Q25),0),0)-AC25</f>
        <v>53</v>
      </c>
      <c r="U25" s="26"/>
      <c r="V25" s="7"/>
      <c r="W25" s="7"/>
      <c r="X25" s="7"/>
      <c r="Y25" s="7"/>
      <c r="Z25" s="7"/>
      <c r="AA25" s="7"/>
      <c r="AC25" s="7">
        <f t="shared" si="4"/>
        <v>0</v>
      </c>
    </row>
    <row r="26" spans="1:29" ht="20.100000000000001" customHeight="1" x14ac:dyDescent="0.25">
      <c r="A26" s="21" t="s">
        <v>28</v>
      </c>
      <c r="B26" s="10" t="s">
        <v>51</v>
      </c>
      <c r="C26" s="10" t="s">
        <v>71</v>
      </c>
      <c r="D26" s="10">
        <v>219</v>
      </c>
      <c r="E26" s="7">
        <v>655</v>
      </c>
      <c r="F26" s="7"/>
      <c r="G26" s="7"/>
      <c r="H26" s="7"/>
      <c r="I26" s="7"/>
      <c r="J26" s="7"/>
      <c r="K26" s="7"/>
      <c r="L26" s="7"/>
      <c r="M26" s="11">
        <f t="shared" si="2"/>
        <v>655</v>
      </c>
      <c r="N26" s="7">
        <f>'Daily Sales Record'!AJ26</f>
        <v>408</v>
      </c>
      <c r="O26" s="7">
        <v>34</v>
      </c>
      <c r="P26" s="7"/>
      <c r="Q26" s="11">
        <f t="shared" si="3"/>
        <v>213</v>
      </c>
      <c r="R26" s="11" t="str">
        <f ca="1">IF(Q26&lt;'Monthly Sales for REF'!R26+('Monthly Sales for REF'!R26/4),"Place Order","Stock Sufficient")</f>
        <v>Place Order</v>
      </c>
      <c r="T26" s="14">
        <f ca="1">ROUND(IF(R26="Place Order",'Monthly Sales for REF'!R26+('Monthly Sales for REF'!R26/4-Q26),0),0)-AC26</f>
        <v>242</v>
      </c>
      <c r="U26" s="26"/>
      <c r="V26" s="7"/>
      <c r="W26" s="7"/>
      <c r="X26" s="7"/>
      <c r="Y26" s="7"/>
      <c r="Z26" s="7"/>
      <c r="AA26" s="7"/>
      <c r="AC26" s="7">
        <f t="shared" si="4"/>
        <v>0</v>
      </c>
    </row>
    <row r="27" spans="1:29" ht="20.100000000000001" customHeight="1" x14ac:dyDescent="0.25">
      <c r="A27" s="21" t="s">
        <v>29</v>
      </c>
      <c r="B27" s="10" t="s">
        <v>52</v>
      </c>
      <c r="C27" s="10" t="s">
        <v>62</v>
      </c>
      <c r="D27" s="10">
        <v>123</v>
      </c>
      <c r="E27" s="7">
        <v>1438</v>
      </c>
      <c r="F27" s="7"/>
      <c r="G27" s="7"/>
      <c r="H27" s="7"/>
      <c r="I27" s="7"/>
      <c r="J27" s="7"/>
      <c r="K27" s="7"/>
      <c r="L27" s="7"/>
      <c r="M27" s="11">
        <f t="shared" si="2"/>
        <v>1438</v>
      </c>
      <c r="N27" s="7">
        <f>'Daily Sales Record'!AJ27</f>
        <v>461</v>
      </c>
      <c r="O27" s="7"/>
      <c r="P27" s="7"/>
      <c r="Q27" s="11">
        <f t="shared" si="3"/>
        <v>977</v>
      </c>
      <c r="R27" s="11" t="str">
        <f ca="1">IF(Q27&lt;'Monthly Sales for REF'!R27+('Monthly Sales for REF'!R27/4),"Place Order","Stock Sufficient")</f>
        <v>Stock Sufficient</v>
      </c>
      <c r="T27" s="14">
        <f ca="1">ROUND(IF(R27="Place Order",'Monthly Sales for REF'!R27+('Monthly Sales for REF'!R27/4-Q27),0),0)-AC27</f>
        <v>0</v>
      </c>
      <c r="U27" s="26"/>
      <c r="V27" s="7"/>
      <c r="W27" s="7"/>
      <c r="X27" s="7"/>
      <c r="Y27" s="7"/>
      <c r="Z27" s="7"/>
      <c r="AA27" s="7"/>
      <c r="AC27" s="7">
        <f t="shared" si="4"/>
        <v>0</v>
      </c>
    </row>
    <row r="28" spans="1:29" ht="20.100000000000001" customHeight="1" x14ac:dyDescent="0.25">
      <c r="A28" s="21" t="s">
        <v>30</v>
      </c>
      <c r="B28" s="10" t="s">
        <v>53</v>
      </c>
      <c r="C28" s="10" t="s">
        <v>56</v>
      </c>
      <c r="D28" s="10">
        <v>132</v>
      </c>
      <c r="E28" s="7">
        <v>687</v>
      </c>
      <c r="F28" s="7"/>
      <c r="G28" s="7">
        <v>100</v>
      </c>
      <c r="H28" s="7"/>
      <c r="I28" s="7"/>
      <c r="J28" s="7"/>
      <c r="K28" s="7"/>
      <c r="L28" s="7"/>
      <c r="M28" s="11">
        <f t="shared" si="2"/>
        <v>787</v>
      </c>
      <c r="N28" s="7">
        <f>'Daily Sales Record'!AJ28</f>
        <v>417</v>
      </c>
      <c r="O28" s="7"/>
      <c r="P28" s="7"/>
      <c r="Q28" s="11">
        <f t="shared" si="3"/>
        <v>370</v>
      </c>
      <c r="R28" s="11" t="str">
        <f ca="1">IF(Q28&lt;'Monthly Sales for REF'!R28+('Monthly Sales for REF'!R28/4),"Place Order","Stock Sufficient")</f>
        <v>Place Order</v>
      </c>
      <c r="T28" s="14">
        <f ca="1">ROUND(IF(R28="Place Order",'Monthly Sales for REF'!R28+('Monthly Sales for REF'!R28/4-Q28),0),0)-AC28</f>
        <v>236</v>
      </c>
      <c r="U28" s="26"/>
      <c r="V28" s="7"/>
      <c r="W28" s="7">
        <v>100</v>
      </c>
      <c r="X28" s="7"/>
      <c r="Y28" s="7"/>
      <c r="Z28" s="7"/>
      <c r="AA28" s="7"/>
      <c r="AC28" s="7">
        <f t="shared" si="4"/>
        <v>0</v>
      </c>
    </row>
    <row r="29" spans="1:29" ht="20.100000000000001" customHeight="1" x14ac:dyDescent="0.25">
      <c r="A29" s="21" t="s">
        <v>31</v>
      </c>
      <c r="B29" s="10" t="s">
        <v>54</v>
      </c>
      <c r="C29" s="10" t="s">
        <v>57</v>
      </c>
      <c r="D29" s="10">
        <v>51</v>
      </c>
      <c r="E29" s="7">
        <v>1274</v>
      </c>
      <c r="F29" s="7"/>
      <c r="G29" s="7"/>
      <c r="H29" s="7"/>
      <c r="I29" s="7"/>
      <c r="J29" s="7"/>
      <c r="K29" s="7"/>
      <c r="L29" s="7"/>
      <c r="M29" s="11">
        <f t="shared" si="2"/>
        <v>1274</v>
      </c>
      <c r="N29" s="7">
        <f>'Daily Sales Record'!AJ29</f>
        <v>406</v>
      </c>
      <c r="O29" s="7"/>
      <c r="P29" s="7"/>
      <c r="Q29" s="11">
        <f t="shared" si="3"/>
        <v>868</v>
      </c>
      <c r="R29" s="11" t="str">
        <f ca="1">IF(Q29&lt;'Monthly Sales for REF'!R29+('Monthly Sales for REF'!R29/4),"Place Order","Stock Sufficient")</f>
        <v>Stock Sufficient</v>
      </c>
      <c r="T29" s="14">
        <f ca="1">ROUND(IF(R29="Place Order",'Monthly Sales for REF'!R29+('Monthly Sales for REF'!R29/4-Q29),0),0)-AC29</f>
        <v>0</v>
      </c>
      <c r="U29" s="26"/>
      <c r="V29" s="7"/>
      <c r="W29" s="7"/>
      <c r="X29" s="7"/>
      <c r="Y29" s="7"/>
      <c r="Z29" s="7"/>
      <c r="AA29" s="7"/>
      <c r="AC29" s="7">
        <f t="shared" si="4"/>
        <v>0</v>
      </c>
    </row>
    <row r="30" spans="1:29" x14ac:dyDescent="0.25">
      <c r="B30" s="33" t="s">
        <v>87</v>
      </c>
      <c r="C30" s="33"/>
      <c r="D30" s="33"/>
      <c r="E30" s="8">
        <f>SUM(E7:E29)</f>
        <v>22812</v>
      </c>
      <c r="F30" s="8">
        <f t="shared" ref="F30:Q30" si="5">SUM(F7:F29)</f>
        <v>500</v>
      </c>
      <c r="G30" s="8">
        <f t="shared" si="5"/>
        <v>510</v>
      </c>
      <c r="H30" s="8">
        <f t="shared" si="5"/>
        <v>2520</v>
      </c>
      <c r="I30" s="8">
        <f t="shared" si="5"/>
        <v>0</v>
      </c>
      <c r="J30" s="8">
        <f t="shared" si="5"/>
        <v>0</v>
      </c>
      <c r="K30" s="8">
        <f t="shared" si="5"/>
        <v>0</v>
      </c>
      <c r="L30" s="8">
        <f t="shared" si="5"/>
        <v>0</v>
      </c>
      <c r="M30" s="8">
        <f t="shared" si="5"/>
        <v>26342</v>
      </c>
      <c r="N30" s="8">
        <f t="shared" si="5"/>
        <v>9838</v>
      </c>
      <c r="O30" s="8">
        <f t="shared" si="5"/>
        <v>144</v>
      </c>
      <c r="P30" s="8">
        <f t="shared" si="5"/>
        <v>515</v>
      </c>
      <c r="Q30" s="8">
        <f t="shared" si="5"/>
        <v>15845</v>
      </c>
      <c r="T30" s="8">
        <f t="shared" ref="T30" ca="1" si="6">SUM(T7:T29)</f>
        <v>527.58333333333337</v>
      </c>
      <c r="V30" s="8">
        <f t="shared" ref="V30" si="7">SUM(V7:V29)</f>
        <v>500</v>
      </c>
      <c r="W30" s="8">
        <f t="shared" ref="W30" si="8">SUM(W7:W29)</f>
        <v>510</v>
      </c>
      <c r="X30" s="8">
        <f t="shared" ref="X30" si="9">SUM(X7:X29)</f>
        <v>2520</v>
      </c>
      <c r="Y30" s="8">
        <f t="shared" ref="Y30" si="10">SUM(Y7:Y29)</f>
        <v>24</v>
      </c>
      <c r="Z30" s="8">
        <f t="shared" ref="Z30" si="11">SUM(Z7:Z29)</f>
        <v>1020</v>
      </c>
      <c r="AA30" s="8">
        <f t="shared" ref="AA30" si="12">SUM(AA7:AA29)</f>
        <v>0</v>
      </c>
      <c r="AC30" s="7">
        <f t="shared" si="4"/>
        <v>1020</v>
      </c>
    </row>
    <row r="31" spans="1:29" x14ac:dyDescent="0.25">
      <c r="B31" s="33" t="s">
        <v>88</v>
      </c>
      <c r="C31" s="33"/>
      <c r="D31" s="33"/>
      <c r="E31" s="8">
        <f>SUMPRODUCT(E7:E29*$D$7:$D$29)</f>
        <v>3460395</v>
      </c>
      <c r="F31" s="8">
        <f t="shared" ref="F31:Q31" si="13">SUMPRODUCT(F7:F29*$D$7:$D$29)</f>
        <v>87000</v>
      </c>
      <c r="G31" s="8">
        <f t="shared" si="13"/>
        <v>63050</v>
      </c>
      <c r="H31" s="8">
        <f t="shared" si="13"/>
        <v>461890</v>
      </c>
      <c r="I31" s="8">
        <f t="shared" si="13"/>
        <v>0</v>
      </c>
      <c r="J31" s="8">
        <f t="shared" si="13"/>
        <v>0</v>
      </c>
      <c r="K31" s="8">
        <f t="shared" si="13"/>
        <v>0</v>
      </c>
      <c r="L31" s="8">
        <f t="shared" si="13"/>
        <v>0</v>
      </c>
      <c r="M31" s="8">
        <f t="shared" si="13"/>
        <v>4072335</v>
      </c>
      <c r="N31" s="8">
        <f t="shared" si="13"/>
        <v>1527470</v>
      </c>
      <c r="O31" s="8">
        <f t="shared" si="13"/>
        <v>25990</v>
      </c>
      <c r="P31" s="8">
        <f t="shared" si="13"/>
        <v>86650</v>
      </c>
      <c r="Q31" s="8">
        <f t="shared" si="13"/>
        <v>2432225</v>
      </c>
      <c r="T31" s="8">
        <f t="shared" ref="T31" ca="1" si="14">SUMPRODUCT(T7:T29*$D$7:$D$29)</f>
        <v>40999</v>
      </c>
      <c r="V31" s="8">
        <f t="shared" ref="V31:AA31" si="15">SUMPRODUCT(V7:V29*$D$7:$D$29)</f>
        <v>87000</v>
      </c>
      <c r="W31" s="8">
        <f t="shared" si="15"/>
        <v>63050</v>
      </c>
      <c r="X31" s="8">
        <f t="shared" si="15"/>
        <v>461890</v>
      </c>
      <c r="Y31" s="8">
        <f t="shared" si="15"/>
        <v>4320</v>
      </c>
      <c r="Z31" s="8">
        <f t="shared" si="15"/>
        <v>191680</v>
      </c>
      <c r="AA31" s="8">
        <f t="shared" si="15"/>
        <v>0</v>
      </c>
      <c r="AC31" s="7">
        <f t="shared" si="4"/>
        <v>191680</v>
      </c>
    </row>
  </sheetData>
  <mergeCells count="5">
    <mergeCell ref="B30:D30"/>
    <mergeCell ref="B31:D31"/>
    <mergeCell ref="F5:L5"/>
    <mergeCell ref="V5:AA5"/>
    <mergeCell ref="A1:B2"/>
  </mergeCells>
  <conditionalFormatting sqref="Q7:Q29">
    <cfRule type="expression" dxfId="4" priority="4">
      <formula>$R7="Stock Sufficient"</formula>
    </cfRule>
    <cfRule type="expression" dxfId="3" priority="5">
      <formula>$R7="Place Order"</formula>
    </cfRule>
  </conditionalFormatting>
  <conditionalFormatting sqref="R7:R29">
    <cfRule type="cellIs" dxfId="2" priority="1" operator="equal">
      <formula>"Stock Sufficient"</formula>
    </cfRule>
    <cfRule type="cellIs" dxfId="1" priority="2" operator="equal">
      <formula>"Place Order"</formula>
    </cfRule>
  </conditionalFormatting>
  <conditionalFormatting sqref="T7:U29"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workbookViewId="0">
      <pane xSplit="4" ySplit="6" topLeftCell="E7" activePane="bottomRight" state="frozen"/>
      <selection activeCell="F8" sqref="F8"/>
      <selection pane="topRight" activeCell="F8" sqref="F8"/>
      <selection pane="bottomLeft" activeCell="F8" sqref="F8"/>
      <selection pane="bottomRight" activeCell="R7" sqref="R7"/>
    </sheetView>
  </sheetViews>
  <sheetFormatPr defaultRowHeight="16.5" x14ac:dyDescent="0.25"/>
  <cols>
    <col min="1" max="1" width="7.7109375" style="1" customWidth="1"/>
    <col min="2" max="2" width="16.5703125" style="1" customWidth="1"/>
    <col min="3" max="3" width="6.42578125" style="1" customWidth="1"/>
    <col min="4" max="4" width="6.140625" style="1" bestFit="1" customWidth="1"/>
    <col min="5" max="5" width="13.85546875" style="1" customWidth="1"/>
    <col min="6" max="16" width="9.140625" style="1"/>
    <col min="17" max="17" width="7" style="17" customWidth="1"/>
    <col min="18" max="18" width="15.7109375" style="1" customWidth="1"/>
    <col min="19" max="16384" width="9.140625" style="1"/>
  </cols>
  <sheetData>
    <row r="1" spans="1:18" ht="16.5" customHeight="1" x14ac:dyDescent="0.25">
      <c r="A1" s="34" t="s">
        <v>90</v>
      </c>
      <c r="B1" s="34"/>
      <c r="C1" s="34"/>
    </row>
    <row r="2" spans="1:18" ht="16.5" customHeight="1" x14ac:dyDescent="0.25">
      <c r="A2" s="34"/>
      <c r="B2" s="34"/>
      <c r="C2" s="34"/>
    </row>
    <row r="4" spans="1:18" ht="17.25" customHeight="1" x14ac:dyDescent="0.25">
      <c r="A4" s="13"/>
      <c r="B4" s="13"/>
    </row>
    <row r="5" spans="1:18" x14ac:dyDescent="0.25">
      <c r="E5" s="12">
        <f>E31</f>
        <v>1867821</v>
      </c>
      <c r="F5" s="12">
        <f t="shared" ref="F5:P5" si="0">F31</f>
        <v>2225140</v>
      </c>
      <c r="G5" s="12">
        <f t="shared" si="0"/>
        <v>1785297</v>
      </c>
      <c r="H5" s="12">
        <f t="shared" si="0"/>
        <v>1854875</v>
      </c>
      <c r="I5" s="12">
        <f t="shared" si="0"/>
        <v>1866747</v>
      </c>
      <c r="J5" s="12">
        <f t="shared" si="0"/>
        <v>2179288</v>
      </c>
      <c r="K5" s="12">
        <f t="shared" si="0"/>
        <v>0</v>
      </c>
      <c r="L5" s="12">
        <f t="shared" si="0"/>
        <v>0</v>
      </c>
      <c r="M5" s="12">
        <f t="shared" si="0"/>
        <v>0</v>
      </c>
      <c r="N5" s="12">
        <f t="shared" si="0"/>
        <v>0</v>
      </c>
      <c r="O5" s="12">
        <f t="shared" si="0"/>
        <v>0</v>
      </c>
      <c r="P5" s="12">
        <f t="shared" si="0"/>
        <v>0</v>
      </c>
      <c r="Q5" s="12"/>
    </row>
    <row r="6" spans="1:18" ht="35.25" customHeight="1" x14ac:dyDescent="0.25">
      <c r="A6" s="3" t="s">
        <v>0</v>
      </c>
      <c r="B6" s="4" t="s">
        <v>1</v>
      </c>
      <c r="C6" s="3" t="s">
        <v>2</v>
      </c>
      <c r="D6" s="4" t="s">
        <v>4</v>
      </c>
      <c r="E6" s="6" t="s">
        <v>89</v>
      </c>
      <c r="F6" s="6" t="s">
        <v>91</v>
      </c>
      <c r="G6" s="6" t="s">
        <v>92</v>
      </c>
      <c r="H6" s="6" t="s">
        <v>93</v>
      </c>
      <c r="I6" s="6" t="s">
        <v>94</v>
      </c>
      <c r="J6" s="6" t="s">
        <v>95</v>
      </c>
      <c r="K6" s="6" t="s">
        <v>96</v>
      </c>
      <c r="L6" s="6" t="s">
        <v>97</v>
      </c>
      <c r="M6" s="6" t="s">
        <v>98</v>
      </c>
      <c r="N6" s="6" t="s">
        <v>99</v>
      </c>
      <c r="O6" s="6" t="s">
        <v>100</v>
      </c>
      <c r="P6" s="6" t="s">
        <v>101</v>
      </c>
      <c r="Q6" s="18"/>
      <c r="R6" s="6" t="s">
        <v>111</v>
      </c>
    </row>
    <row r="7" spans="1:18" ht="20.100000000000001" customHeight="1" x14ac:dyDescent="0.25">
      <c r="A7" s="22" t="s">
        <v>9</v>
      </c>
      <c r="B7" s="7" t="s">
        <v>32</v>
      </c>
      <c r="C7" s="7" t="s">
        <v>55</v>
      </c>
      <c r="D7" s="7">
        <v>180</v>
      </c>
      <c r="E7" s="7">
        <v>459</v>
      </c>
      <c r="F7" s="7">
        <v>805</v>
      </c>
      <c r="G7" s="7">
        <v>611</v>
      </c>
      <c r="H7" s="7">
        <v>156</v>
      </c>
      <c r="I7" s="7">
        <v>283</v>
      </c>
      <c r="J7" s="7">
        <v>580</v>
      </c>
      <c r="K7" s="7"/>
      <c r="L7" s="7"/>
      <c r="M7" s="7"/>
      <c r="N7" s="7"/>
      <c r="O7" s="7"/>
      <c r="P7" s="7"/>
      <c r="R7" s="27">
        <f ca="1">AVERAGE(OFFSET(D6,1,COUNTA(E7:P7),1,-3))</f>
        <v>339.66666666666669</v>
      </c>
    </row>
    <row r="8" spans="1:18" ht="20.100000000000001" customHeight="1" x14ac:dyDescent="0.25">
      <c r="A8" s="22" t="s">
        <v>10</v>
      </c>
      <c r="B8" s="7" t="s">
        <v>33</v>
      </c>
      <c r="C8" s="7" t="s">
        <v>56</v>
      </c>
      <c r="D8" s="7">
        <v>230</v>
      </c>
      <c r="E8" s="7">
        <v>269</v>
      </c>
      <c r="F8" s="7">
        <v>380</v>
      </c>
      <c r="G8" s="7">
        <v>291</v>
      </c>
      <c r="H8" s="7">
        <v>854</v>
      </c>
      <c r="I8" s="7">
        <v>675</v>
      </c>
      <c r="J8" s="7">
        <v>542</v>
      </c>
      <c r="K8" s="7"/>
      <c r="L8" s="7"/>
      <c r="M8" s="7"/>
      <c r="N8" s="7"/>
      <c r="O8" s="7"/>
      <c r="P8" s="7"/>
      <c r="R8" s="14">
        <f t="shared" ref="R8:R29" ca="1" si="1">AVERAGE(OFFSET(D7,1,COUNTA(E8:P8),1,-3))</f>
        <v>690.33333333333337</v>
      </c>
    </row>
    <row r="9" spans="1:18" ht="20.100000000000001" customHeight="1" x14ac:dyDescent="0.25">
      <c r="A9" s="22" t="s">
        <v>11</v>
      </c>
      <c r="B9" s="7" t="s">
        <v>34</v>
      </c>
      <c r="C9" s="7" t="s">
        <v>57</v>
      </c>
      <c r="D9" s="7">
        <v>129</v>
      </c>
      <c r="E9" s="7">
        <v>698</v>
      </c>
      <c r="F9" s="7">
        <v>821</v>
      </c>
      <c r="G9" s="7">
        <v>898</v>
      </c>
      <c r="H9" s="7">
        <v>821</v>
      </c>
      <c r="I9" s="7">
        <v>717</v>
      </c>
      <c r="J9" s="7">
        <v>965</v>
      </c>
      <c r="K9" s="7"/>
      <c r="L9" s="7"/>
      <c r="M9" s="7"/>
      <c r="N9" s="7"/>
      <c r="O9" s="7"/>
      <c r="P9" s="7"/>
      <c r="R9" s="14">
        <f t="shared" ca="1" si="1"/>
        <v>834.33333333333337</v>
      </c>
    </row>
    <row r="10" spans="1:18" ht="20.100000000000001" customHeight="1" x14ac:dyDescent="0.25">
      <c r="A10" s="22" t="s">
        <v>12</v>
      </c>
      <c r="B10" s="7" t="s">
        <v>35</v>
      </c>
      <c r="C10" s="7" t="s">
        <v>56</v>
      </c>
      <c r="D10" s="7">
        <v>169</v>
      </c>
      <c r="E10" s="7">
        <v>850</v>
      </c>
      <c r="F10" s="7">
        <v>981</v>
      </c>
      <c r="G10" s="7">
        <v>915</v>
      </c>
      <c r="H10" s="7">
        <v>715</v>
      </c>
      <c r="I10" s="7">
        <v>472</v>
      </c>
      <c r="J10" s="7">
        <v>243</v>
      </c>
      <c r="K10" s="7"/>
      <c r="L10" s="7"/>
      <c r="M10" s="7"/>
      <c r="N10" s="7"/>
      <c r="O10" s="7"/>
      <c r="P10" s="7"/>
      <c r="R10" s="14">
        <f t="shared" ca="1" si="1"/>
        <v>476.66666666666669</v>
      </c>
    </row>
    <row r="11" spans="1:18" ht="20.100000000000001" customHeight="1" x14ac:dyDescent="0.25">
      <c r="A11" s="22" t="s">
        <v>13</v>
      </c>
      <c r="B11" s="7" t="s">
        <v>36</v>
      </c>
      <c r="C11" s="7" t="s">
        <v>58</v>
      </c>
      <c r="D11" s="7">
        <v>222</v>
      </c>
      <c r="E11" s="7">
        <v>167</v>
      </c>
      <c r="F11" s="7">
        <v>575</v>
      </c>
      <c r="G11" s="7">
        <v>124</v>
      </c>
      <c r="H11" s="7">
        <v>522</v>
      </c>
      <c r="I11" s="7">
        <v>804</v>
      </c>
      <c r="J11" s="7">
        <v>836</v>
      </c>
      <c r="K11" s="7"/>
      <c r="L11" s="7"/>
      <c r="M11" s="7"/>
      <c r="N11" s="7"/>
      <c r="O11" s="7"/>
      <c r="P11" s="7"/>
      <c r="R11" s="14">
        <f t="shared" ca="1" si="1"/>
        <v>720.66666666666663</v>
      </c>
    </row>
    <row r="12" spans="1:18" ht="20.100000000000001" customHeight="1" x14ac:dyDescent="0.25">
      <c r="A12" s="22" t="s">
        <v>14</v>
      </c>
      <c r="B12" s="7" t="s">
        <v>37</v>
      </c>
      <c r="C12" s="7" t="s">
        <v>59</v>
      </c>
      <c r="D12" s="7">
        <v>149</v>
      </c>
      <c r="E12" s="7">
        <v>576</v>
      </c>
      <c r="F12" s="7">
        <v>195</v>
      </c>
      <c r="G12" s="7">
        <v>213</v>
      </c>
      <c r="H12" s="7">
        <v>835</v>
      </c>
      <c r="I12" s="7">
        <v>173</v>
      </c>
      <c r="J12" s="7">
        <v>975</v>
      </c>
      <c r="K12" s="7"/>
      <c r="L12" s="7"/>
      <c r="M12" s="7"/>
      <c r="N12" s="7"/>
      <c r="O12" s="7"/>
      <c r="P12" s="7"/>
      <c r="R12" s="14">
        <f t="shared" ca="1" si="1"/>
        <v>661</v>
      </c>
    </row>
    <row r="13" spans="1:18" ht="20.100000000000001" customHeight="1" x14ac:dyDescent="0.25">
      <c r="A13" s="22" t="s">
        <v>15</v>
      </c>
      <c r="B13" s="7" t="s">
        <v>38</v>
      </c>
      <c r="C13" s="7" t="s">
        <v>60</v>
      </c>
      <c r="D13" s="7">
        <v>175</v>
      </c>
      <c r="E13" s="7">
        <v>316</v>
      </c>
      <c r="F13" s="7">
        <v>985</v>
      </c>
      <c r="G13" s="7">
        <v>884</v>
      </c>
      <c r="H13" s="7">
        <v>104</v>
      </c>
      <c r="I13" s="7">
        <v>710</v>
      </c>
      <c r="J13" s="7">
        <v>733</v>
      </c>
      <c r="K13" s="7"/>
      <c r="L13" s="7"/>
      <c r="M13" s="7"/>
      <c r="N13" s="7"/>
      <c r="O13" s="7"/>
      <c r="P13" s="7"/>
      <c r="R13" s="14">
        <f t="shared" ca="1" si="1"/>
        <v>515.66666666666663</v>
      </c>
    </row>
    <row r="14" spans="1:18" ht="20.100000000000001" customHeight="1" x14ac:dyDescent="0.25">
      <c r="A14" s="22" t="s">
        <v>16</v>
      </c>
      <c r="B14" s="7" t="s">
        <v>39</v>
      </c>
      <c r="C14" s="7" t="s">
        <v>61</v>
      </c>
      <c r="D14" s="7">
        <v>137</v>
      </c>
      <c r="E14" s="7">
        <v>178</v>
      </c>
      <c r="F14" s="7">
        <v>264</v>
      </c>
      <c r="G14" s="7">
        <v>472</v>
      </c>
      <c r="H14" s="7">
        <v>237</v>
      </c>
      <c r="I14" s="7">
        <v>794</v>
      </c>
      <c r="J14" s="7">
        <v>324</v>
      </c>
      <c r="K14" s="7"/>
      <c r="L14" s="7"/>
      <c r="M14" s="7"/>
      <c r="N14" s="7"/>
      <c r="O14" s="7"/>
      <c r="P14" s="7"/>
      <c r="R14" s="14">
        <f t="shared" ca="1" si="1"/>
        <v>451.66666666666669</v>
      </c>
    </row>
    <row r="15" spans="1:18" ht="20.100000000000001" customHeight="1" x14ac:dyDescent="0.25">
      <c r="A15" s="22" t="s">
        <v>17</v>
      </c>
      <c r="B15" s="7" t="s">
        <v>40</v>
      </c>
      <c r="C15" s="7" t="s">
        <v>62</v>
      </c>
      <c r="D15" s="7">
        <v>93</v>
      </c>
      <c r="E15" s="7">
        <v>174</v>
      </c>
      <c r="F15" s="7">
        <v>974</v>
      </c>
      <c r="G15" s="7">
        <v>907</v>
      </c>
      <c r="H15" s="7">
        <v>169</v>
      </c>
      <c r="I15" s="7">
        <v>532</v>
      </c>
      <c r="J15" s="7">
        <v>460</v>
      </c>
      <c r="K15" s="7"/>
      <c r="L15" s="7"/>
      <c r="M15" s="7"/>
      <c r="N15" s="7"/>
      <c r="O15" s="7"/>
      <c r="P15" s="7"/>
      <c r="R15" s="14">
        <f t="shared" ca="1" si="1"/>
        <v>387</v>
      </c>
    </row>
    <row r="16" spans="1:18" ht="20.100000000000001" customHeight="1" x14ac:dyDescent="0.25">
      <c r="A16" s="22" t="s">
        <v>18</v>
      </c>
      <c r="B16" s="7" t="s">
        <v>41</v>
      </c>
      <c r="C16" s="7" t="s">
        <v>63</v>
      </c>
      <c r="D16" s="7">
        <v>162</v>
      </c>
      <c r="E16" s="7">
        <v>849</v>
      </c>
      <c r="F16" s="7">
        <v>317</v>
      </c>
      <c r="G16" s="7">
        <v>440</v>
      </c>
      <c r="H16" s="7">
        <v>890</v>
      </c>
      <c r="I16" s="7">
        <v>480</v>
      </c>
      <c r="J16" s="7">
        <v>731</v>
      </c>
      <c r="K16" s="7"/>
      <c r="L16" s="7"/>
      <c r="M16" s="7"/>
      <c r="N16" s="7"/>
      <c r="O16" s="7"/>
      <c r="P16" s="7"/>
      <c r="R16" s="14">
        <f t="shared" ca="1" si="1"/>
        <v>700.33333333333337</v>
      </c>
    </row>
    <row r="17" spans="1:18" ht="20.100000000000001" customHeight="1" x14ac:dyDescent="0.25">
      <c r="A17" s="22" t="s">
        <v>19</v>
      </c>
      <c r="B17" s="7" t="s">
        <v>42</v>
      </c>
      <c r="C17" s="7" t="s">
        <v>64</v>
      </c>
      <c r="D17" s="7">
        <v>230</v>
      </c>
      <c r="E17" s="7">
        <v>683</v>
      </c>
      <c r="F17" s="7">
        <v>972</v>
      </c>
      <c r="G17" s="7">
        <v>545</v>
      </c>
      <c r="H17" s="7">
        <v>914</v>
      </c>
      <c r="I17" s="7">
        <v>445</v>
      </c>
      <c r="J17" s="7">
        <v>130</v>
      </c>
      <c r="K17" s="7"/>
      <c r="L17" s="7"/>
      <c r="M17" s="7"/>
      <c r="N17" s="7"/>
      <c r="O17" s="7"/>
      <c r="P17" s="7"/>
      <c r="R17" s="14">
        <f t="shared" ca="1" si="1"/>
        <v>496.33333333333331</v>
      </c>
    </row>
    <row r="18" spans="1:18" ht="20.100000000000001" customHeight="1" x14ac:dyDescent="0.25">
      <c r="A18" s="22" t="s">
        <v>20</v>
      </c>
      <c r="B18" s="7" t="s">
        <v>43</v>
      </c>
      <c r="C18" s="7" t="s">
        <v>65</v>
      </c>
      <c r="D18" s="7">
        <v>25</v>
      </c>
      <c r="E18" s="7">
        <v>451</v>
      </c>
      <c r="F18" s="7">
        <v>540</v>
      </c>
      <c r="G18" s="7">
        <v>388</v>
      </c>
      <c r="H18" s="7">
        <v>482</v>
      </c>
      <c r="I18" s="7">
        <v>630</v>
      </c>
      <c r="J18" s="7">
        <v>233</v>
      </c>
      <c r="K18" s="7"/>
      <c r="L18" s="7"/>
      <c r="M18" s="7"/>
      <c r="N18" s="7"/>
      <c r="O18" s="7"/>
      <c r="P18" s="7"/>
      <c r="R18" s="14">
        <f t="shared" ca="1" si="1"/>
        <v>448.33333333333331</v>
      </c>
    </row>
    <row r="19" spans="1:18" ht="20.100000000000001" customHeight="1" x14ac:dyDescent="0.25">
      <c r="A19" s="22" t="s">
        <v>21</v>
      </c>
      <c r="B19" s="7" t="s">
        <v>44</v>
      </c>
      <c r="C19" s="7" t="s">
        <v>56</v>
      </c>
      <c r="D19" s="7">
        <v>163</v>
      </c>
      <c r="E19" s="7">
        <v>82</v>
      </c>
      <c r="F19" s="7">
        <v>999</v>
      </c>
      <c r="G19" s="7">
        <v>610</v>
      </c>
      <c r="H19" s="7">
        <v>269</v>
      </c>
      <c r="I19" s="7">
        <v>113</v>
      </c>
      <c r="J19" s="7">
        <v>749</v>
      </c>
      <c r="K19" s="7"/>
      <c r="L19" s="7"/>
      <c r="M19" s="7"/>
      <c r="N19" s="7"/>
      <c r="O19" s="7"/>
      <c r="P19" s="7"/>
      <c r="R19" s="14">
        <f t="shared" ca="1" si="1"/>
        <v>377</v>
      </c>
    </row>
    <row r="20" spans="1:18" ht="20.100000000000001" customHeight="1" x14ac:dyDescent="0.25">
      <c r="A20" s="22" t="s">
        <v>22</v>
      </c>
      <c r="B20" s="7" t="s">
        <v>45</v>
      </c>
      <c r="C20" s="7" t="s">
        <v>57</v>
      </c>
      <c r="D20" s="7">
        <v>235</v>
      </c>
      <c r="E20" s="7">
        <v>648</v>
      </c>
      <c r="F20" s="7">
        <v>912</v>
      </c>
      <c r="G20" s="7">
        <v>577</v>
      </c>
      <c r="H20" s="7">
        <v>787</v>
      </c>
      <c r="I20" s="7">
        <v>722</v>
      </c>
      <c r="J20" s="7">
        <v>194</v>
      </c>
      <c r="K20" s="7"/>
      <c r="L20" s="7"/>
      <c r="M20" s="7"/>
      <c r="N20" s="7"/>
      <c r="O20" s="7"/>
      <c r="P20" s="7"/>
      <c r="R20" s="14">
        <f t="shared" ca="1" si="1"/>
        <v>567.66666666666663</v>
      </c>
    </row>
    <row r="21" spans="1:18" ht="20.100000000000001" customHeight="1" x14ac:dyDescent="0.25">
      <c r="A21" s="22" t="s">
        <v>23</v>
      </c>
      <c r="B21" s="7" t="s">
        <v>46</v>
      </c>
      <c r="C21" s="7" t="s">
        <v>66</v>
      </c>
      <c r="D21" s="7">
        <v>124</v>
      </c>
      <c r="E21" s="7">
        <v>421</v>
      </c>
      <c r="F21" s="7">
        <v>310</v>
      </c>
      <c r="G21" s="7">
        <v>105</v>
      </c>
      <c r="H21" s="7">
        <v>397</v>
      </c>
      <c r="I21" s="7">
        <v>519</v>
      </c>
      <c r="J21" s="7">
        <v>432</v>
      </c>
      <c r="K21" s="7"/>
      <c r="L21" s="7"/>
      <c r="M21" s="7"/>
      <c r="N21" s="7"/>
      <c r="O21" s="7"/>
      <c r="P21" s="7"/>
      <c r="R21" s="14">
        <f t="shared" ca="1" si="1"/>
        <v>449.33333333333331</v>
      </c>
    </row>
    <row r="22" spans="1:18" ht="20.100000000000001" customHeight="1" x14ac:dyDescent="0.25">
      <c r="A22" s="22" t="s">
        <v>24</v>
      </c>
      <c r="B22" s="7" t="s">
        <v>47</v>
      </c>
      <c r="C22" s="7" t="s">
        <v>67</v>
      </c>
      <c r="D22" s="7">
        <v>223</v>
      </c>
      <c r="E22" s="7">
        <v>537</v>
      </c>
      <c r="F22" s="7">
        <v>102</v>
      </c>
      <c r="G22" s="7">
        <v>758</v>
      </c>
      <c r="H22" s="7">
        <v>224</v>
      </c>
      <c r="I22" s="7">
        <v>623</v>
      </c>
      <c r="J22" s="7">
        <v>852</v>
      </c>
      <c r="K22" s="7"/>
      <c r="L22" s="7"/>
      <c r="M22" s="7"/>
      <c r="N22" s="7"/>
      <c r="O22" s="7"/>
      <c r="P22" s="7"/>
      <c r="R22" s="14">
        <f t="shared" ca="1" si="1"/>
        <v>566.33333333333337</v>
      </c>
    </row>
    <row r="23" spans="1:18" ht="20.100000000000001" customHeight="1" x14ac:dyDescent="0.25">
      <c r="A23" s="22" t="s">
        <v>25</v>
      </c>
      <c r="B23" s="7" t="s">
        <v>48</v>
      </c>
      <c r="C23" s="7" t="s">
        <v>68</v>
      </c>
      <c r="D23" s="7">
        <v>178</v>
      </c>
      <c r="E23" s="7">
        <v>911</v>
      </c>
      <c r="F23" s="7">
        <v>995</v>
      </c>
      <c r="G23" s="7">
        <v>277</v>
      </c>
      <c r="H23" s="7">
        <v>492</v>
      </c>
      <c r="I23" s="7">
        <v>536</v>
      </c>
      <c r="J23" s="7">
        <v>982</v>
      </c>
      <c r="K23" s="7"/>
      <c r="L23" s="7"/>
      <c r="M23" s="7"/>
      <c r="N23" s="7"/>
      <c r="O23" s="7"/>
      <c r="P23" s="7"/>
      <c r="R23" s="14">
        <f t="shared" ca="1" si="1"/>
        <v>670</v>
      </c>
    </row>
    <row r="24" spans="1:18" ht="20.100000000000001" customHeight="1" x14ac:dyDescent="0.25">
      <c r="A24" s="22" t="s">
        <v>26</v>
      </c>
      <c r="B24" s="7" t="s">
        <v>49</v>
      </c>
      <c r="C24" s="7" t="s">
        <v>69</v>
      </c>
      <c r="D24" s="7">
        <v>104</v>
      </c>
      <c r="E24" s="7">
        <v>708</v>
      </c>
      <c r="F24" s="7">
        <v>370</v>
      </c>
      <c r="G24" s="7">
        <v>130</v>
      </c>
      <c r="H24" s="7">
        <v>841</v>
      </c>
      <c r="I24" s="7">
        <v>861</v>
      </c>
      <c r="J24" s="7">
        <v>566</v>
      </c>
      <c r="K24" s="7"/>
      <c r="L24" s="7"/>
      <c r="M24" s="7"/>
      <c r="N24" s="7"/>
      <c r="O24" s="7"/>
      <c r="P24" s="7"/>
      <c r="R24" s="14">
        <f t="shared" ca="1" si="1"/>
        <v>756</v>
      </c>
    </row>
    <row r="25" spans="1:18" ht="20.100000000000001" customHeight="1" x14ac:dyDescent="0.25">
      <c r="A25" s="22" t="s">
        <v>27</v>
      </c>
      <c r="B25" s="7" t="s">
        <v>50</v>
      </c>
      <c r="C25" s="7" t="s">
        <v>70</v>
      </c>
      <c r="D25" s="7">
        <v>103</v>
      </c>
      <c r="E25" s="7">
        <v>979</v>
      </c>
      <c r="F25" s="7">
        <v>696</v>
      </c>
      <c r="G25" s="7">
        <v>923</v>
      </c>
      <c r="H25" s="7">
        <v>597</v>
      </c>
      <c r="I25" s="7">
        <v>90</v>
      </c>
      <c r="J25" s="7">
        <v>715</v>
      </c>
      <c r="K25" s="7"/>
      <c r="L25" s="7"/>
      <c r="M25" s="7"/>
      <c r="N25" s="7"/>
      <c r="O25" s="7"/>
      <c r="P25" s="7"/>
      <c r="R25" s="14">
        <f t="shared" ca="1" si="1"/>
        <v>467.33333333333331</v>
      </c>
    </row>
    <row r="26" spans="1:18" ht="20.100000000000001" customHeight="1" x14ac:dyDescent="0.25">
      <c r="A26" s="22" t="s">
        <v>28</v>
      </c>
      <c r="B26" s="7" t="s">
        <v>51</v>
      </c>
      <c r="C26" s="7" t="s">
        <v>71</v>
      </c>
      <c r="D26" s="7">
        <v>219</v>
      </c>
      <c r="E26" s="7">
        <v>877</v>
      </c>
      <c r="F26" s="7">
        <v>673</v>
      </c>
      <c r="G26" s="7">
        <v>332</v>
      </c>
      <c r="H26" s="7">
        <v>270</v>
      </c>
      <c r="I26" s="7">
        <v>329</v>
      </c>
      <c r="J26" s="7">
        <v>492</v>
      </c>
      <c r="K26" s="7"/>
      <c r="L26" s="7"/>
      <c r="M26" s="7"/>
      <c r="N26" s="7"/>
      <c r="O26" s="7"/>
      <c r="P26" s="7"/>
      <c r="R26" s="14">
        <f t="shared" ca="1" si="1"/>
        <v>363.66666666666669</v>
      </c>
    </row>
    <row r="27" spans="1:18" ht="20.100000000000001" customHeight="1" x14ac:dyDescent="0.25">
      <c r="A27" s="22" t="s">
        <v>29</v>
      </c>
      <c r="B27" s="7" t="s">
        <v>52</v>
      </c>
      <c r="C27" s="7" t="s">
        <v>62</v>
      </c>
      <c r="D27" s="7">
        <v>123</v>
      </c>
      <c r="E27" s="7">
        <v>312</v>
      </c>
      <c r="F27" s="7">
        <v>123</v>
      </c>
      <c r="G27" s="7">
        <v>114</v>
      </c>
      <c r="H27" s="7">
        <v>244</v>
      </c>
      <c r="I27" s="7">
        <v>722</v>
      </c>
      <c r="J27" s="7">
        <v>969</v>
      </c>
      <c r="K27" s="7"/>
      <c r="L27" s="7"/>
      <c r="M27" s="7"/>
      <c r="N27" s="7"/>
      <c r="O27" s="7"/>
      <c r="P27" s="7"/>
      <c r="R27" s="14">
        <f t="shared" ca="1" si="1"/>
        <v>645</v>
      </c>
    </row>
    <row r="28" spans="1:18" ht="20.100000000000001" customHeight="1" x14ac:dyDescent="0.25">
      <c r="A28" s="22" t="s">
        <v>30</v>
      </c>
      <c r="B28" s="7" t="s">
        <v>53</v>
      </c>
      <c r="C28" s="7" t="s">
        <v>56</v>
      </c>
      <c r="D28" s="7">
        <v>132</v>
      </c>
      <c r="E28" s="7">
        <v>220</v>
      </c>
      <c r="F28" s="7">
        <v>611</v>
      </c>
      <c r="G28" s="7">
        <v>459</v>
      </c>
      <c r="H28" s="7">
        <v>469</v>
      </c>
      <c r="I28" s="7">
        <v>301</v>
      </c>
      <c r="J28" s="7">
        <v>684</v>
      </c>
      <c r="K28" s="7"/>
      <c r="L28" s="7"/>
      <c r="M28" s="7"/>
      <c r="N28" s="7"/>
      <c r="O28" s="7"/>
      <c r="P28" s="7"/>
      <c r="R28" s="14">
        <f t="shared" ca="1" si="1"/>
        <v>484.66666666666669</v>
      </c>
    </row>
    <row r="29" spans="1:18" ht="20.100000000000001" customHeight="1" x14ac:dyDescent="0.25">
      <c r="A29" s="22" t="s">
        <v>31</v>
      </c>
      <c r="B29" s="7" t="s">
        <v>54</v>
      </c>
      <c r="C29" s="7" t="s">
        <v>57</v>
      </c>
      <c r="D29" s="7">
        <v>51</v>
      </c>
      <c r="E29" s="7">
        <v>613</v>
      </c>
      <c r="F29" s="7">
        <v>159</v>
      </c>
      <c r="G29" s="7">
        <v>908</v>
      </c>
      <c r="H29" s="7">
        <v>293</v>
      </c>
      <c r="I29" s="7">
        <v>382</v>
      </c>
      <c r="J29" s="7">
        <v>950</v>
      </c>
      <c r="K29" s="7"/>
      <c r="L29" s="7"/>
      <c r="M29" s="7"/>
      <c r="N29" s="7"/>
      <c r="O29" s="7"/>
      <c r="P29" s="7"/>
      <c r="R29" s="14">
        <f t="shared" ca="1" si="1"/>
        <v>541.66666666666663</v>
      </c>
    </row>
    <row r="30" spans="1:18" x14ac:dyDescent="0.25">
      <c r="B30" s="33" t="s">
        <v>8</v>
      </c>
      <c r="C30" s="33"/>
      <c r="D30" s="33"/>
      <c r="E30" s="8">
        <f>SUM(E7:E29)</f>
        <v>11978</v>
      </c>
      <c r="F30" s="8">
        <f t="shared" ref="F30:P30" si="2">SUM(F7:F29)</f>
        <v>13759</v>
      </c>
      <c r="G30" s="8">
        <f t="shared" si="2"/>
        <v>11881</v>
      </c>
      <c r="H30" s="8">
        <f t="shared" si="2"/>
        <v>11582</v>
      </c>
      <c r="I30" s="8">
        <f t="shared" si="2"/>
        <v>11913</v>
      </c>
      <c r="J30" s="8">
        <f t="shared" si="2"/>
        <v>14337</v>
      </c>
      <c r="K30" s="8">
        <f t="shared" si="2"/>
        <v>0</v>
      </c>
      <c r="L30" s="8">
        <f t="shared" si="2"/>
        <v>0</v>
      </c>
      <c r="M30" s="8">
        <f t="shared" si="2"/>
        <v>0</v>
      </c>
      <c r="N30" s="8">
        <f t="shared" si="2"/>
        <v>0</v>
      </c>
      <c r="O30" s="8">
        <f t="shared" si="2"/>
        <v>0</v>
      </c>
      <c r="P30" s="8">
        <f t="shared" si="2"/>
        <v>0</v>
      </c>
      <c r="Q30" s="19"/>
      <c r="R30" s="15">
        <f t="shared" ref="R30" ca="1" si="3">SUM(R7:R29)</f>
        <v>12610.666666666664</v>
      </c>
    </row>
    <row r="31" spans="1:18" x14ac:dyDescent="0.25">
      <c r="B31" s="33" t="s">
        <v>102</v>
      </c>
      <c r="C31" s="33"/>
      <c r="D31" s="33"/>
      <c r="E31" s="8">
        <f>SUMPRODUCT(E7:E29*$D$7:$D$29)</f>
        <v>1867821</v>
      </c>
      <c r="F31" s="8">
        <f t="shared" ref="F31:P31" si="4">SUMPRODUCT(F7:F29*$D$7:$D$29)</f>
        <v>2225140</v>
      </c>
      <c r="G31" s="8">
        <f t="shared" si="4"/>
        <v>1785297</v>
      </c>
      <c r="H31" s="8">
        <f t="shared" si="4"/>
        <v>1854875</v>
      </c>
      <c r="I31" s="8">
        <f t="shared" si="4"/>
        <v>1866747</v>
      </c>
      <c r="J31" s="8">
        <f t="shared" si="4"/>
        <v>2179288</v>
      </c>
      <c r="K31" s="8">
        <f t="shared" si="4"/>
        <v>0</v>
      </c>
      <c r="L31" s="8">
        <f t="shared" si="4"/>
        <v>0</v>
      </c>
      <c r="M31" s="8">
        <f t="shared" si="4"/>
        <v>0</v>
      </c>
      <c r="N31" s="8">
        <f t="shared" si="4"/>
        <v>0</v>
      </c>
      <c r="O31" s="8">
        <f t="shared" si="4"/>
        <v>0</v>
      </c>
      <c r="P31" s="8">
        <f t="shared" si="4"/>
        <v>0</v>
      </c>
      <c r="Q31" s="19"/>
      <c r="R31" s="15">
        <f t="shared" ref="R31" ca="1" si="5">SUMPRODUCT(R7:R29*$D$7:$D$29)</f>
        <v>1966969.9999999998</v>
      </c>
    </row>
  </sheetData>
  <mergeCells count="3">
    <mergeCell ref="B30:D30"/>
    <mergeCell ref="B31:D31"/>
    <mergeCell ref="A1:C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Daily Sales Record</vt:lpstr>
      <vt:lpstr>Inventory</vt:lpstr>
      <vt:lpstr>Monthly Sales for 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2024-04-24T02:18:17Z</dcterms:modified>
</cp:coreProperties>
</file>